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autoCompressPictures="0"/>
  <xr:revisionPtr revIDLastSave="0" documentId="13_ncr:1_{5121916E-4DEB-4CDC-8F27-5909F30FFA93}" xr6:coauthVersionLast="47" xr6:coauthVersionMax="47" xr10:uidLastSave="{00000000-0000-0000-0000-000000000000}"/>
  <bookViews>
    <workbookView xWindow="-120" yWindow="-120" windowWidth="20730" windowHeight="11160" tabRatio="788" xr2:uid="{00000000-000D-0000-FFFF-FFFF00000000}"/>
  </bookViews>
  <sheets>
    <sheet name="VENTA DE PROPIEDADES" sheetId="22" r:id="rId1"/>
    <sheet name="2DO ESCENARIO" sheetId="19" state="hidden" r:id="rId2"/>
  </sheets>
  <definedNames>
    <definedName name="ActualBeyond">PeriodInActual*(#REF!&gt;0)</definedName>
    <definedName name="_xlnm.Print_Area" localSheetId="1">'2DO ESCENARIO'!$B$1:$I$168</definedName>
    <definedName name="_xlnm.Print_Area" localSheetId="0">'VENTA DE PROPIEDADES'!$B$1:$I$168</definedName>
    <definedName name="Calendar9Year" localSheetId="1">'2DO ESCENARIO'!$B$113</definedName>
    <definedName name="Calendar9Year" localSheetId="0">'VENTA DE PROPIEDADES'!$B$113</definedName>
    <definedName name="Calendar9Year">#REF!</definedName>
    <definedName name="Calendario10Año" localSheetId="1">'2DO ESCENARIO'!$B$127</definedName>
    <definedName name="Calendario10Año" localSheetId="0">'VENTA DE PROPIEDADES'!$B$127</definedName>
    <definedName name="Calendario10Año">#REF!</definedName>
    <definedName name="Calendario10Mes" localSheetId="1">'2DO ESCENARIO'!$C$127</definedName>
    <definedName name="Calendario10Mes" localSheetId="0">'VENTA DE PROPIEDADES'!$C$127</definedName>
    <definedName name="Calendario10Mes">#REF!</definedName>
    <definedName name="Calendario10MesOpción" localSheetId="1">MATCH('2DO ESCENARIO'!Calendario10Mes,Meses,0)</definedName>
    <definedName name="Calendario10MesOpción" localSheetId="0">MATCH('VENTA DE PROPIEDADES'!Calendario10Mes,Meses,0)</definedName>
    <definedName name="Calendario10MesOpción">MATCH(Calendario10Mes,Meses,0)</definedName>
    <definedName name="Calendario11Año" localSheetId="1">'2DO ESCENARIO'!$B$141</definedName>
    <definedName name="Calendario11Año" localSheetId="0">'VENTA DE PROPIEDADES'!$B$141</definedName>
    <definedName name="Calendario11Año">#REF!</definedName>
    <definedName name="Calendario11Mes" localSheetId="1">'2DO ESCENARIO'!$C$141</definedName>
    <definedName name="Calendario11Mes" localSheetId="0">'VENTA DE PROPIEDADES'!$C$141</definedName>
    <definedName name="Calendario11Mes">#REF!</definedName>
    <definedName name="Calendario11MesOpción" localSheetId="1">MATCH('2DO ESCENARIO'!Calendario11Mes,Meses,0)</definedName>
    <definedName name="Calendario11MesOpción" localSheetId="0">MATCH('VENTA DE PROPIEDADES'!Calendario11Mes,Meses,0)</definedName>
    <definedName name="Calendario11MesOpción">MATCH(Calendario11Mes,Meses,0)</definedName>
    <definedName name="Calendario12Año" localSheetId="1">'2DO ESCENARIO'!$B$155</definedName>
    <definedName name="Calendario12Año" localSheetId="0">'VENTA DE PROPIEDADES'!$B$155</definedName>
    <definedName name="Calendario12Año">#REF!</definedName>
    <definedName name="Calendario12Mes" localSheetId="1">'2DO ESCENARIO'!$C$155</definedName>
    <definedName name="Calendario12Mes" localSheetId="0">'VENTA DE PROPIEDADES'!$C$155</definedName>
    <definedName name="Calendario12Mes">#REF!</definedName>
    <definedName name="Calendario12MesOpción" localSheetId="1">MATCH('2DO ESCENARIO'!Calendario12Mes,Meses,0)</definedName>
    <definedName name="Calendario12MesOpción" localSheetId="0">MATCH('VENTA DE PROPIEDADES'!Calendario12Mes,Meses,0)</definedName>
    <definedName name="Calendario12MesOpción">MATCH(Calendario12Mes,Meses,0)</definedName>
    <definedName name="Calendario1Año" localSheetId="1">'2DO ESCENARIO'!$B$1</definedName>
    <definedName name="Calendario1Año" localSheetId="0">'VENTA DE PROPIEDADES'!$B$1</definedName>
    <definedName name="Calendario1Año">#REF!</definedName>
    <definedName name="Calendario1Mes" localSheetId="1">'2DO ESCENARIO'!$C$1</definedName>
    <definedName name="Calendario1Mes" localSheetId="0">'VENTA DE PROPIEDADES'!$C$1</definedName>
    <definedName name="Calendario1Mes">#REF!</definedName>
    <definedName name="Calendario1MesOpción" localSheetId="1">MATCH('2DO ESCENARIO'!Calendario1Mes,Meses,0)</definedName>
    <definedName name="Calendario1MesOpción" localSheetId="0">MATCH('VENTA DE PROPIEDADES'!Calendario1Mes,Meses,0)</definedName>
    <definedName name="Calendario1MesOpción">MATCH(Calendario1Mes,Meses,0)</definedName>
    <definedName name="Calendario2Año" localSheetId="1">'2DO ESCENARIO'!$B$15</definedName>
    <definedName name="Calendario2Año" localSheetId="0">'VENTA DE PROPIEDADES'!$B$15</definedName>
    <definedName name="Calendario2Año">#REF!</definedName>
    <definedName name="Calendario2Mes" localSheetId="1">'2DO ESCENARIO'!$C$15</definedName>
    <definedName name="Calendario2Mes" localSheetId="0">'VENTA DE PROPIEDADES'!$C$15</definedName>
    <definedName name="Calendario2Mes">#REF!</definedName>
    <definedName name="Calendario2MesOpción" localSheetId="1">MATCH('2DO ESCENARIO'!Calendario2Mes,Meses,0)</definedName>
    <definedName name="Calendario2MesOpción" localSheetId="0">MATCH('VENTA DE PROPIEDADES'!Calendario2Mes,Meses,0)</definedName>
    <definedName name="Calendario2MesOpción">MATCH(Calendario2Mes,Meses,0)</definedName>
    <definedName name="Calendario3Año" localSheetId="1">'2DO ESCENARIO'!$B$29</definedName>
    <definedName name="Calendario3Año" localSheetId="0">'VENTA DE PROPIEDADES'!$B$29</definedName>
    <definedName name="Calendario3Año">#REF!</definedName>
    <definedName name="Calendario3Mes" localSheetId="1">'2DO ESCENARIO'!$C$29</definedName>
    <definedName name="Calendario3Mes" localSheetId="0">'VENTA DE PROPIEDADES'!$C$29</definedName>
    <definedName name="Calendario3Mes">#REF!</definedName>
    <definedName name="Calendario3MesOpción" localSheetId="1">MATCH('2DO ESCENARIO'!Calendario3Mes,Meses,0)</definedName>
    <definedName name="Calendario3MesOpción" localSheetId="0">MATCH('VENTA DE PROPIEDADES'!Calendario3Mes,Meses,0)</definedName>
    <definedName name="Calendario3MesOpción">MATCH(Calendario3Mes,Meses,0)</definedName>
    <definedName name="Calendario4Año" localSheetId="1">'2DO ESCENARIO'!$B$43</definedName>
    <definedName name="Calendario4Año" localSheetId="0">'VENTA DE PROPIEDADES'!$B$43</definedName>
    <definedName name="Calendario4Año">#REF!</definedName>
    <definedName name="Calendario4Mes" localSheetId="1">'2DO ESCENARIO'!$C$43</definedName>
    <definedName name="Calendario4Mes" localSheetId="0">'VENTA DE PROPIEDADES'!$C$43</definedName>
    <definedName name="Calendario4Mes">#REF!</definedName>
    <definedName name="Calendario4MesOpción" localSheetId="1">MATCH('2DO ESCENARIO'!Calendario4Mes,Meses,0)</definedName>
    <definedName name="Calendario4MesOpción" localSheetId="0">MATCH('VENTA DE PROPIEDADES'!Calendario4Mes,Meses,0)</definedName>
    <definedName name="Calendario4MesOpción">MATCH(Calendario4Mes,Meses,0)</definedName>
    <definedName name="Calendario5Año" localSheetId="1">'2DO ESCENARIO'!$B$57</definedName>
    <definedName name="Calendario5Año" localSheetId="0">'VENTA DE PROPIEDADES'!$B$57</definedName>
    <definedName name="Calendario5Año">#REF!</definedName>
    <definedName name="Calendario5Mes" localSheetId="1">'2DO ESCENARIO'!$C$57</definedName>
    <definedName name="Calendario5Mes" localSheetId="0">'VENTA DE PROPIEDADES'!$C$57</definedName>
    <definedName name="Calendario5Mes">#REF!</definedName>
    <definedName name="Calendario5MesOpción" localSheetId="1">MATCH('2DO ESCENARIO'!Calendario5Mes,Meses,0)</definedName>
    <definedName name="Calendario5MesOpción" localSheetId="0">MATCH('VENTA DE PROPIEDADES'!Calendario5Mes,Meses,0)</definedName>
    <definedName name="Calendario5MesOpción">MATCH(Calendario5Mes,Meses,0)</definedName>
    <definedName name="Calendario6Año" localSheetId="1">'2DO ESCENARIO'!$B$71</definedName>
    <definedName name="Calendario6Año" localSheetId="0">'VENTA DE PROPIEDADES'!$B$71</definedName>
    <definedName name="Calendario6Año">#REF!</definedName>
    <definedName name="Calendario6Mes" localSheetId="1">'2DO ESCENARIO'!$C$71</definedName>
    <definedName name="Calendario6Mes" localSheetId="0">'VENTA DE PROPIEDADES'!$C$71</definedName>
    <definedName name="Calendario6Mes">#REF!</definedName>
    <definedName name="Calendario6MesOpción" localSheetId="1">MATCH('2DO ESCENARIO'!Calendario6Mes,Meses,0)</definedName>
    <definedName name="Calendario6MesOpción" localSheetId="0">MATCH('VENTA DE PROPIEDADES'!Calendario6Mes,Meses,0)</definedName>
    <definedName name="Calendario6MesOpción">MATCH(Calendario6Mes,Meses,0)</definedName>
    <definedName name="Calendario7Año" localSheetId="1">'2DO ESCENARIO'!$B$85</definedName>
    <definedName name="Calendario7Año" localSheetId="0">'VENTA DE PROPIEDADES'!$B$85</definedName>
    <definedName name="Calendario7Año">#REF!</definedName>
    <definedName name="Calendario7Mes" localSheetId="1">'2DO ESCENARIO'!$C$85</definedName>
    <definedName name="Calendario7Mes" localSheetId="0">'VENTA DE PROPIEDADES'!$C$85</definedName>
    <definedName name="Calendario7Mes">#REF!</definedName>
    <definedName name="Calendario7MesOpción" localSheetId="1">MATCH('2DO ESCENARIO'!Calendario7Mes,Meses,0)</definedName>
    <definedName name="Calendario7MesOpción" localSheetId="0">MATCH('VENTA DE PROPIEDADES'!Calendario7Mes,Meses,0)</definedName>
    <definedName name="Calendario7MesOpción">MATCH(Calendario7Mes,Meses,0)</definedName>
    <definedName name="Calendario8Año" localSheetId="1">'2DO ESCENARIO'!$B$99</definedName>
    <definedName name="Calendario8Año" localSheetId="0">'VENTA DE PROPIEDADES'!$B$99</definedName>
    <definedName name="Calendario8Año">#REF!</definedName>
    <definedName name="Calendario8Mes" localSheetId="1">'2DO ESCENARIO'!$C$99</definedName>
    <definedName name="Calendario8Mes" localSheetId="0">'VENTA DE PROPIEDADES'!$C$99</definedName>
    <definedName name="Calendario8Mes">#REF!</definedName>
    <definedName name="Calendario8MesOpción" localSheetId="1">MATCH('2DO ESCENARIO'!Calendario8Mes,Meses,0)</definedName>
    <definedName name="Calendario8MesOpción" localSheetId="0">MATCH('VENTA DE PROPIEDADES'!Calendario8Mes,Meses,0)</definedName>
    <definedName name="Calendario8MesOpción">MATCH(Calendario8Mes,Meses,0)</definedName>
    <definedName name="Calendario9Mes" localSheetId="1">'2DO ESCENARIO'!$C$113</definedName>
    <definedName name="Calendario9Mes" localSheetId="0">'VENTA DE PROPIEDADES'!$C$113</definedName>
    <definedName name="Calendario9Mes">#REF!</definedName>
    <definedName name="Calendario9MesOpción" localSheetId="1">MATCH('2DO ESCENARIO'!Calendario9Mes,Meses,0)</definedName>
    <definedName name="Calendario9MesOpción" localSheetId="0">MATCH('VENTA DE PROPIEDADES'!Calendario9Mes,Meses,0)</definedName>
    <definedName name="Calendario9MesOpción">MATCH(Calendario9Mes,Meses,0)</definedName>
    <definedName name="ColumnTitleRegion1..H12.1" localSheetId="1">'2DO ESCENARIO'!$B$2</definedName>
    <definedName name="ColumnTitleRegion1..H12.1" localSheetId="0">'VENTA DE PROPIEDADES'!$B$2</definedName>
    <definedName name="ColumnTitleRegion1..H12.1">#REF!</definedName>
    <definedName name="ColumnTitleRegion10..H54.1" localSheetId="1">'2DO ESCENARIO'!$B$44</definedName>
    <definedName name="ColumnTitleRegion10..H54.1" localSheetId="0">'VENTA DE PROPIEDADES'!$B$44</definedName>
    <definedName name="ColumnTitleRegion10..H54.1">#REF!</definedName>
    <definedName name="ColumnTitleRegion11..C56.1" localSheetId="1">'2DO ESCENARIO'!$B$44</definedName>
    <definedName name="ColumnTitleRegion11..C56.1" localSheetId="0">'VENTA DE PROPIEDADES'!$B$44</definedName>
    <definedName name="ColumnTitleRegion11..C56.1">#REF!</definedName>
    <definedName name="ColumnTitleRegion12..D56.1" localSheetId="1">'2DO ESCENARIO'!$D$55</definedName>
    <definedName name="ColumnTitleRegion12..D56.1" localSheetId="0">'VENTA DE PROPIEDADES'!$D$55</definedName>
    <definedName name="ColumnTitleRegion12..D56.1">#REF!</definedName>
    <definedName name="ColumnTitleRegion13..H68.1" localSheetId="1">'2DO ESCENARIO'!$B$58</definedName>
    <definedName name="ColumnTitleRegion13..H68.1" localSheetId="0">'VENTA DE PROPIEDADES'!$B$58</definedName>
    <definedName name="ColumnTitleRegion13..H68.1">#REF!</definedName>
    <definedName name="ColumnTitleRegion14..C70.1" localSheetId="1">'2DO ESCENARIO'!$B$58</definedName>
    <definedName name="ColumnTitleRegion14..C70.1" localSheetId="0">'VENTA DE PROPIEDADES'!$B$58</definedName>
    <definedName name="ColumnTitleRegion14..C70.1">#REF!</definedName>
    <definedName name="ColumnTitleRegion15..D70.1" localSheetId="1">'2DO ESCENARIO'!$D$69</definedName>
    <definedName name="ColumnTitleRegion15..D70.1" localSheetId="0">'VENTA DE PROPIEDADES'!$D$69</definedName>
    <definedName name="ColumnTitleRegion15..D70.1">#REF!</definedName>
    <definedName name="ColumnTitleRegion16..H82.1" localSheetId="1">'2DO ESCENARIO'!$B$72</definedName>
    <definedName name="ColumnTitleRegion16..H82.1" localSheetId="0">'VENTA DE PROPIEDADES'!$B$72</definedName>
    <definedName name="ColumnTitleRegion16..H82.1">#REF!</definedName>
    <definedName name="ColumnTitleRegion17..C84.1" localSheetId="1">'2DO ESCENARIO'!$B$72</definedName>
    <definedName name="ColumnTitleRegion17..C84.1" localSheetId="0">'VENTA DE PROPIEDADES'!$B$72</definedName>
    <definedName name="ColumnTitleRegion17..C84.1">#REF!</definedName>
    <definedName name="ColumnTitleRegion18..D84.1" localSheetId="1">'2DO ESCENARIO'!$D$83</definedName>
    <definedName name="ColumnTitleRegion18..D84.1" localSheetId="0">'VENTA DE PROPIEDADES'!$D$83</definedName>
    <definedName name="ColumnTitleRegion18..D84.1">#REF!</definedName>
    <definedName name="ColumnTitleRegion19..H96.1" localSheetId="1">'2DO ESCENARIO'!$B$86</definedName>
    <definedName name="ColumnTitleRegion19..H96.1" localSheetId="0">'VENTA DE PROPIEDADES'!$B$86</definedName>
    <definedName name="ColumnTitleRegion19..H96.1">#REF!</definedName>
    <definedName name="ColumnTitleRegion2..C14.1" localSheetId="1">'2DO ESCENARIO'!$B$2</definedName>
    <definedName name="ColumnTitleRegion2..C14.1" localSheetId="0">'VENTA DE PROPIEDADES'!$B$2</definedName>
    <definedName name="ColumnTitleRegion2..C14.1">#REF!</definedName>
    <definedName name="ColumnTitleRegion20..C98.1" localSheetId="1">'2DO ESCENARIO'!$B$86</definedName>
    <definedName name="ColumnTitleRegion20..C98.1" localSheetId="0">'VENTA DE PROPIEDADES'!$B$86</definedName>
    <definedName name="ColumnTitleRegion20..C98.1">#REF!</definedName>
    <definedName name="ColumnTitleRegion21..D98.1" localSheetId="1">'2DO ESCENARIO'!$D$97</definedName>
    <definedName name="ColumnTitleRegion21..D98.1" localSheetId="0">'VENTA DE PROPIEDADES'!$D$97</definedName>
    <definedName name="ColumnTitleRegion21..D98.1">#REF!</definedName>
    <definedName name="ColumnTitleRegion22..H110.1" localSheetId="1">'2DO ESCENARIO'!$B$100</definedName>
    <definedName name="ColumnTitleRegion22..H110.1" localSheetId="0">'VENTA DE PROPIEDADES'!$B$100</definedName>
    <definedName name="ColumnTitleRegion22..H110.1">#REF!</definedName>
    <definedName name="ColumnTitleRegion23..C112.1" localSheetId="1">'2DO ESCENARIO'!$B$100</definedName>
    <definedName name="ColumnTitleRegion23..C112.1" localSheetId="0">'VENTA DE PROPIEDADES'!$B$100</definedName>
    <definedName name="ColumnTitleRegion23..C112.1">#REF!</definedName>
    <definedName name="ColumnTitleRegion24..D112.1" localSheetId="1">'2DO ESCENARIO'!$D$111</definedName>
    <definedName name="ColumnTitleRegion24..D112.1" localSheetId="0">'VENTA DE PROPIEDADES'!$D$111</definedName>
    <definedName name="ColumnTitleRegion24..D112.1">#REF!</definedName>
    <definedName name="ColumnTitleRegion25..H124.1" localSheetId="1">'2DO ESCENARIO'!$B$114</definedName>
    <definedName name="ColumnTitleRegion25..H124.1" localSheetId="0">'VENTA DE PROPIEDADES'!$B$114</definedName>
    <definedName name="ColumnTitleRegion25..H124.1">#REF!</definedName>
    <definedName name="ColumnTitleRegion26..C126.1" localSheetId="1">'2DO ESCENARIO'!$B$114</definedName>
    <definedName name="ColumnTitleRegion26..C126.1" localSheetId="0">'VENTA DE PROPIEDADES'!$B$114</definedName>
    <definedName name="ColumnTitleRegion26..C126.1">#REF!</definedName>
    <definedName name="ColumnTitleRegion27..D126.1" localSheetId="1">'2DO ESCENARIO'!$D$125</definedName>
    <definedName name="ColumnTitleRegion27..D126.1" localSheetId="0">'VENTA DE PROPIEDADES'!$D$125</definedName>
    <definedName name="ColumnTitleRegion27..D126.1">#REF!</definedName>
    <definedName name="ColumnTitleRegion28..H138.1" localSheetId="1">'2DO ESCENARIO'!$B$128</definedName>
    <definedName name="ColumnTitleRegion28..H138.1" localSheetId="0">'VENTA DE PROPIEDADES'!$B$128</definedName>
    <definedName name="ColumnTitleRegion28..H138.1">#REF!</definedName>
    <definedName name="ColumnTitleRegion29..C140.1" localSheetId="1">'2DO ESCENARIO'!$B$128</definedName>
    <definedName name="ColumnTitleRegion29..C140.1" localSheetId="0">'VENTA DE PROPIEDADES'!$B$128</definedName>
    <definedName name="ColumnTitleRegion29..C140.1">#REF!</definedName>
    <definedName name="ColumnTitleRegion3..D14.1" localSheetId="1">'2DO ESCENARIO'!$D$13</definedName>
    <definedName name="ColumnTitleRegion3..D14.1" localSheetId="0">'VENTA DE PROPIEDADES'!$D$13</definedName>
    <definedName name="ColumnTitleRegion3..D14.1">#REF!</definedName>
    <definedName name="ColumnTitleRegion30..D140.1" localSheetId="1">'2DO ESCENARIO'!$D$139</definedName>
    <definedName name="ColumnTitleRegion30..D140.1" localSheetId="0">'VENTA DE PROPIEDADES'!$D$139</definedName>
    <definedName name="ColumnTitleRegion30..D140.1">#REF!</definedName>
    <definedName name="ColumnTitleRegion31..H152.1" localSheetId="1">'2DO ESCENARIO'!$B$142</definedName>
    <definedName name="ColumnTitleRegion31..H152.1" localSheetId="0">'VENTA DE PROPIEDADES'!$B$142</definedName>
    <definedName name="ColumnTitleRegion31..H152.1">#REF!</definedName>
    <definedName name="ColumnTitleRegion32..C154.1" localSheetId="1">'2DO ESCENARIO'!$B$142</definedName>
    <definedName name="ColumnTitleRegion32..C154.1" localSheetId="0">'VENTA DE PROPIEDADES'!$B$142</definedName>
    <definedName name="ColumnTitleRegion32..C154.1">#REF!</definedName>
    <definedName name="ColumnTitleRegion33..D154.1" localSheetId="1">'2DO ESCENARIO'!$D$153</definedName>
    <definedName name="ColumnTitleRegion33..D154.1" localSheetId="0">'VENTA DE PROPIEDADES'!$D$153</definedName>
    <definedName name="ColumnTitleRegion33..D154.1">#REF!</definedName>
    <definedName name="ColumnTitleRegion34..H166.1" localSheetId="1">'2DO ESCENARIO'!$B$156</definedName>
    <definedName name="ColumnTitleRegion34..H166.1" localSheetId="0">'VENTA DE PROPIEDADES'!$B$156</definedName>
    <definedName name="ColumnTitleRegion34..H166.1">#REF!</definedName>
    <definedName name="ColumnTitleRegion35..C168.1" localSheetId="1">'2DO ESCENARIO'!$B$156</definedName>
    <definedName name="ColumnTitleRegion35..C168.1" localSheetId="0">'VENTA DE PROPIEDADES'!$B$156</definedName>
    <definedName name="ColumnTitleRegion35..C168.1">#REF!</definedName>
    <definedName name="ColumnTitleRegion36..D168.1" localSheetId="1">'2DO ESCENARIO'!$D$167</definedName>
    <definedName name="ColumnTitleRegion36..D168.1" localSheetId="0">'VENTA DE PROPIEDADES'!$D$167</definedName>
    <definedName name="ColumnTitleRegion36..D168.1">#REF!</definedName>
    <definedName name="ColumnTitleRegion4..H26.1" localSheetId="1">'2DO ESCENARIO'!$B$16</definedName>
    <definedName name="ColumnTitleRegion4..H26.1" localSheetId="0">'VENTA DE PROPIEDADES'!$B$16</definedName>
    <definedName name="ColumnTitleRegion4..H26.1">#REF!</definedName>
    <definedName name="ColumnTitleRegion5..C28.1" localSheetId="1">'2DO ESCENARIO'!$B$16</definedName>
    <definedName name="ColumnTitleRegion5..C28.1" localSheetId="0">'VENTA DE PROPIEDADES'!$B$16</definedName>
    <definedName name="ColumnTitleRegion5..C28.1">#REF!</definedName>
    <definedName name="ColumnTitleRegion6..D28.1" localSheetId="1">'2DO ESCENARIO'!$D$27</definedName>
    <definedName name="ColumnTitleRegion6..D28.1" localSheetId="0">'VENTA DE PROPIEDADES'!$D$27</definedName>
    <definedName name="ColumnTitleRegion6..D28.1">#REF!</definedName>
    <definedName name="ColumnTitleRegion7..H40.1" localSheetId="1">'2DO ESCENARIO'!$B$30</definedName>
    <definedName name="ColumnTitleRegion7..H40.1" localSheetId="0">'VENTA DE PROPIEDADES'!$B$30</definedName>
    <definedName name="ColumnTitleRegion7..H40.1">#REF!</definedName>
    <definedName name="ColumnTitleRegion8..C42.1" localSheetId="1">'2DO ESCENARIO'!$B$30</definedName>
    <definedName name="ColumnTitleRegion8..C42.1" localSheetId="0">'VENTA DE PROPIEDADES'!$B$30</definedName>
    <definedName name="ColumnTitleRegion8..C42.1">#REF!</definedName>
    <definedName name="ColumnTitleRegion9..D42.1" localSheetId="1">'2DO ESCENARIO'!$D$41</definedName>
    <definedName name="ColumnTitleRegion9..D42.1" localSheetId="0">'VENTA DE PROPIEDADES'!$D$41</definedName>
    <definedName name="ColumnTitleRegion9..D42.1">#REF!</definedName>
    <definedName name="DíaDeLaSemanaOpción" localSheetId="1">MATCH('2DO ESCENARIO'!InicioDeSemana,DíasDeLaSemana,0)+10</definedName>
    <definedName name="DíaDeLaSemanaOpción" localSheetId="0">MATCH('VENTA DE PROPIEDADES'!InicioDeSemana,DíasDeLaSemana,0)+10</definedName>
    <definedName name="DíaDeLaSemanaOpción">MATCH(InicioDeSemana,DíasDeLaSemana,0)+10</definedName>
    <definedName name="Días">{0,1,2,3,4,5,6}</definedName>
    <definedName name="DíasDeLaSemana">{"LUNES","MARTES","MIÉRCOLES","JUEVES","VIERNES","SÁBADO","DOMINGO"}</definedName>
    <definedName name="InicioDeSemana" localSheetId="1">'2DO ESCENARIO'!$B$2</definedName>
    <definedName name="InicioDeSemana" localSheetId="0">'VENTA DE PROPIEDADES'!$B$2</definedName>
    <definedName name="InicioDeSemana">#REF!</definedName>
    <definedName name="Meses">{"Enero","Febrero","Marzo","Abril","Mayo","Junio","Julio","Agosto","Septiembre","Octubre","Noviembre","Diciembre"}</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PeriodInPlan*(#REF!&gt;0)</definedName>
    <definedName name="PorcentajeCompletado">PercentCompleteBeyond*PeriodInPlan</definedName>
    <definedName name="Real">(PeriodInActual*(#REF!&gt;0))*PeriodInPlan</definedName>
    <definedName name="TitleRegion..BO60">#REF!</definedName>
    <definedName name="WeekStartValue" localSheetId="1">IF('2DO ESCENARIO'!InicioDeSemana="LUNES",2,1)</definedName>
    <definedName name="WeekStartValue" localSheetId="0">IF('VENTA DE PROPIEDADES'!InicioDeSemana="LUNES",2,1)</definedName>
    <definedName name="WeekStartValue">IF(InicioDeSemana="LUNES",2,1)</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1" i="22" l="1"/>
  <c r="B15" i="22" s="1"/>
  <c r="B1" i="19"/>
  <c r="B15" i="19" s="1"/>
  <c r="B5" i="22" l="1" a="1"/>
  <c r="B3" i="22" a="1"/>
  <c r="B7" i="22" a="1"/>
  <c r="B11" i="22" a="1"/>
  <c r="C15" i="22"/>
  <c r="B25" i="22" s="1" a="1"/>
  <c r="B9" i="22" a="1"/>
  <c r="B13" i="22" a="1"/>
  <c r="B5" i="19" a="1"/>
  <c r="H5" i="19" s="1"/>
  <c r="B9" i="19" a="1"/>
  <c r="H9" i="19" s="1"/>
  <c r="B3" i="19" a="1"/>
  <c r="H3" i="19" s="1"/>
  <c r="H2" i="19" s="1"/>
  <c r="B11" i="19" a="1"/>
  <c r="H11" i="19" s="1"/>
  <c r="B13" i="19" a="1"/>
  <c r="C13" i="19" s="1"/>
  <c r="B7" i="19" a="1"/>
  <c r="H7" i="19" s="1"/>
  <c r="C15" i="19"/>
  <c r="B23" i="19" s="1" a="1"/>
  <c r="B23" i="22" l="1" a="1"/>
  <c r="D23" i="22" s="1"/>
  <c r="H25" i="22"/>
  <c r="D25" i="22"/>
  <c r="E25" i="22"/>
  <c r="C25" i="22"/>
  <c r="B25" i="22"/>
  <c r="F25" i="22"/>
  <c r="G25" i="22"/>
  <c r="H11" i="22"/>
  <c r="D11" i="22"/>
  <c r="C11" i="22"/>
  <c r="G11" i="22"/>
  <c r="B11" i="22"/>
  <c r="E11" i="22"/>
  <c r="F11" i="22"/>
  <c r="H3" i="22"/>
  <c r="H2" i="22" s="1"/>
  <c r="D3" i="22"/>
  <c r="D2" i="22" s="1"/>
  <c r="C3" i="22"/>
  <c r="C2" i="22" s="1"/>
  <c r="G3" i="22"/>
  <c r="G2" i="22" s="1"/>
  <c r="B3" i="22"/>
  <c r="F3" i="22"/>
  <c r="F2" i="22" s="1"/>
  <c r="E3" i="22"/>
  <c r="E2" i="22" s="1"/>
  <c r="B13" i="22"/>
  <c r="C13" i="22"/>
  <c r="B19" i="22" a="1"/>
  <c r="B21" i="22" a="1"/>
  <c r="B17" i="22" a="1"/>
  <c r="H9" i="22"/>
  <c r="D9" i="22"/>
  <c r="F9" i="22"/>
  <c r="E9" i="22"/>
  <c r="G9" i="22"/>
  <c r="B9" i="22"/>
  <c r="C9" i="22"/>
  <c r="B29" i="22"/>
  <c r="H5" i="22"/>
  <c r="D5" i="22"/>
  <c r="F5" i="22"/>
  <c r="E5" i="22"/>
  <c r="C5" i="22"/>
  <c r="G5" i="22"/>
  <c r="B5" i="22"/>
  <c r="B27" i="22" a="1"/>
  <c r="C29" i="22"/>
  <c r="H7" i="22"/>
  <c r="D7" i="22"/>
  <c r="C7" i="22"/>
  <c r="G7" i="22"/>
  <c r="B7" i="22"/>
  <c r="E7" i="22"/>
  <c r="F7" i="22"/>
  <c r="D3" i="19"/>
  <c r="D2" i="19" s="1"/>
  <c r="F3" i="19"/>
  <c r="F2" i="19" s="1"/>
  <c r="C29" i="19"/>
  <c r="G5" i="19"/>
  <c r="B5" i="19"/>
  <c r="B29" i="19"/>
  <c r="E5" i="19"/>
  <c r="C7" i="19"/>
  <c r="F7" i="19"/>
  <c r="D9" i="19"/>
  <c r="G9" i="19"/>
  <c r="E9" i="19"/>
  <c r="B7" i="19"/>
  <c r="D7" i="19"/>
  <c r="C9" i="19"/>
  <c r="C5" i="19"/>
  <c r="E7" i="19"/>
  <c r="F5" i="19"/>
  <c r="D5" i="19"/>
  <c r="G7" i="19"/>
  <c r="B9" i="19"/>
  <c r="F9" i="19"/>
  <c r="B21" i="19" a="1"/>
  <c r="G21" i="19" s="1"/>
  <c r="E11" i="19"/>
  <c r="G3" i="19"/>
  <c r="G2" i="19" s="1"/>
  <c r="B3" i="19"/>
  <c r="B17" i="19" a="1"/>
  <c r="H17" i="19" s="1"/>
  <c r="H16" i="19" s="1"/>
  <c r="E3" i="19"/>
  <c r="E2" i="19" s="1"/>
  <c r="C3" i="19"/>
  <c r="C2" i="19" s="1"/>
  <c r="B19" i="19" a="1"/>
  <c r="C19" i="19" s="1"/>
  <c r="B27" i="19" a="1"/>
  <c r="B27" i="19" s="1"/>
  <c r="B13" i="19"/>
  <c r="F11" i="19"/>
  <c r="G11" i="19"/>
  <c r="D11" i="19"/>
  <c r="C11" i="19"/>
  <c r="B11" i="19"/>
  <c r="B25" i="19" a="1"/>
  <c r="G25" i="19" s="1"/>
  <c r="H23" i="19"/>
  <c r="D23" i="19"/>
  <c r="G23" i="19"/>
  <c r="C23" i="19"/>
  <c r="E23" i="19"/>
  <c r="F23" i="19"/>
  <c r="B23" i="19"/>
  <c r="C43" i="22" l="1"/>
  <c r="B43" i="22"/>
  <c r="H23" i="22"/>
  <c r="F23" i="22"/>
  <c r="B23" i="22"/>
  <c r="E23" i="22"/>
  <c r="G23" i="22"/>
  <c r="C23" i="22"/>
  <c r="H21" i="22"/>
  <c r="D21" i="22"/>
  <c r="E21" i="22"/>
  <c r="C21" i="22"/>
  <c r="G21" i="22"/>
  <c r="F21" i="22"/>
  <c r="B21" i="22"/>
  <c r="H19" i="22"/>
  <c r="D19" i="22"/>
  <c r="G19" i="22"/>
  <c r="B19" i="22"/>
  <c r="F19" i="22"/>
  <c r="E19" i="22"/>
  <c r="C19" i="22"/>
  <c r="B27" i="22"/>
  <c r="C27" i="22"/>
  <c r="B41" i="22" a="1"/>
  <c r="B39" i="22" a="1"/>
  <c r="B37" i="22" a="1"/>
  <c r="B35" i="22" a="1"/>
  <c r="B33" i="22" a="1"/>
  <c r="B31" i="22" a="1"/>
  <c r="H17" i="22"/>
  <c r="H16" i="22" s="1"/>
  <c r="D17" i="22"/>
  <c r="D16" i="22" s="1"/>
  <c r="E17" i="22"/>
  <c r="E16" i="22" s="1"/>
  <c r="C17" i="22"/>
  <c r="C16" i="22" s="1"/>
  <c r="G17" i="22"/>
  <c r="G16" i="22" s="1"/>
  <c r="B17" i="22"/>
  <c r="B16" i="22" s="1"/>
  <c r="F17" i="22"/>
  <c r="F16" i="22" s="1"/>
  <c r="B43" i="19"/>
  <c r="B33" i="19" a="1"/>
  <c r="D33" i="19" s="1"/>
  <c r="C43" i="19"/>
  <c r="E19" i="19"/>
  <c r="G17" i="19"/>
  <c r="G16" i="19" s="1"/>
  <c r="F21" i="19"/>
  <c r="D21" i="19"/>
  <c r="B31" i="19" a="1"/>
  <c r="H31" i="19" s="1"/>
  <c r="H30" i="19" s="1"/>
  <c r="B35" i="19" a="1"/>
  <c r="H35" i="19" s="1"/>
  <c r="G19" i="19"/>
  <c r="B37" i="19" a="1"/>
  <c r="H37" i="19" s="1"/>
  <c r="B39" i="19" a="1"/>
  <c r="H39" i="19" s="1"/>
  <c r="B41" i="19" a="1"/>
  <c r="C41" i="19" s="1"/>
  <c r="C27" i="19"/>
  <c r="E21" i="19"/>
  <c r="H21" i="19"/>
  <c r="B19" i="19"/>
  <c r="D19" i="19"/>
  <c r="B17" i="19"/>
  <c r="B16" i="19" s="1"/>
  <c r="E17" i="19"/>
  <c r="E16" i="19" s="1"/>
  <c r="C21" i="19"/>
  <c r="F19" i="19"/>
  <c r="H19" i="19"/>
  <c r="B25" i="19"/>
  <c r="F17" i="19"/>
  <c r="F16" i="19" s="1"/>
  <c r="D17" i="19"/>
  <c r="D16" i="19" s="1"/>
  <c r="H25" i="19"/>
  <c r="B21" i="19"/>
  <c r="F25" i="19"/>
  <c r="C17" i="19"/>
  <c r="C16" i="19" s="1"/>
  <c r="D25" i="19"/>
  <c r="C25" i="19"/>
  <c r="E25" i="19"/>
  <c r="E37" i="19" l="1"/>
  <c r="H37" i="22"/>
  <c r="D37" i="22"/>
  <c r="G37" i="22"/>
  <c r="C37" i="22"/>
  <c r="F37" i="22"/>
  <c r="E37" i="22"/>
  <c r="B37" i="22"/>
  <c r="H31" i="22"/>
  <c r="H30" i="22" s="1"/>
  <c r="D31" i="22"/>
  <c r="D30" i="22" s="1"/>
  <c r="G31" i="22"/>
  <c r="G30" i="22" s="1"/>
  <c r="C31" i="22"/>
  <c r="C30" i="22" s="1"/>
  <c r="F31" i="22"/>
  <c r="F30" i="22" s="1"/>
  <c r="E31" i="22"/>
  <c r="E30" i="22" s="1"/>
  <c r="B31" i="22"/>
  <c r="B30" i="22" s="1"/>
  <c r="H39" i="22"/>
  <c r="D39" i="22"/>
  <c r="G39" i="22"/>
  <c r="C39" i="22"/>
  <c r="F39" i="22"/>
  <c r="E39" i="22"/>
  <c r="B39" i="22"/>
  <c r="H33" i="22"/>
  <c r="D33" i="22"/>
  <c r="G33" i="22"/>
  <c r="C33" i="22"/>
  <c r="F33" i="22"/>
  <c r="E33" i="22"/>
  <c r="B33" i="22"/>
  <c r="C41" i="22"/>
  <c r="B41" i="22"/>
  <c r="H35" i="22"/>
  <c r="D35" i="22"/>
  <c r="G35" i="22"/>
  <c r="C35" i="22"/>
  <c r="F35" i="22"/>
  <c r="E35" i="22"/>
  <c r="B35" i="22"/>
  <c r="F33" i="19"/>
  <c r="E33" i="19"/>
  <c r="H33" i="19"/>
  <c r="G33" i="19"/>
  <c r="C33" i="19"/>
  <c r="B33" i="19"/>
  <c r="B51" i="19" a="1"/>
  <c r="D51" i="19" s="1"/>
  <c r="E31" i="19"/>
  <c r="E30" i="19" s="1"/>
  <c r="C57" i="19"/>
  <c r="B57" i="19"/>
  <c r="B45" i="19" a="1"/>
  <c r="G45" i="19" s="1"/>
  <c r="G44" i="19" s="1"/>
  <c r="B53" i="19" a="1"/>
  <c r="H53" i="19" s="1"/>
  <c r="B47" i="19" a="1"/>
  <c r="G47" i="19" s="1"/>
  <c r="B55" i="19" a="1"/>
  <c r="C55" i="19" s="1"/>
  <c r="B49" i="19" a="1"/>
  <c r="H49" i="19" s="1"/>
  <c r="D31" i="19"/>
  <c r="D30" i="19" s="1"/>
  <c r="F39" i="19"/>
  <c r="B35" i="19"/>
  <c r="B31" i="19"/>
  <c r="B30" i="19" s="1"/>
  <c r="C39" i="19"/>
  <c r="D39" i="19"/>
  <c r="C31" i="19"/>
  <c r="C30" i="19" s="1"/>
  <c r="E39" i="19"/>
  <c r="G31" i="19"/>
  <c r="G30" i="19" s="1"/>
  <c r="G39" i="19"/>
  <c r="G35" i="19"/>
  <c r="F35" i="19"/>
  <c r="C35" i="19"/>
  <c r="D35" i="19"/>
  <c r="F31" i="19"/>
  <c r="F30" i="19" s="1"/>
  <c r="B39" i="19"/>
  <c r="E35" i="19"/>
  <c r="B41" i="19"/>
  <c r="F37" i="19"/>
  <c r="C37" i="19"/>
  <c r="B37" i="19"/>
  <c r="D37" i="19"/>
  <c r="G37" i="19"/>
  <c r="H51" i="19" l="1"/>
  <c r="F51" i="19"/>
  <c r="C51" i="19"/>
  <c r="B51" i="19"/>
  <c r="G51" i="19"/>
  <c r="E51" i="19"/>
  <c r="C47" i="19"/>
  <c r="H47" i="19"/>
  <c r="E47" i="19"/>
  <c r="B71" i="19"/>
  <c r="B65" i="19" a="1"/>
  <c r="G65" i="19" s="1"/>
  <c r="F45" i="19"/>
  <c r="F44" i="19" s="1"/>
  <c r="B59" i="19" a="1"/>
  <c r="D59" i="19" s="1"/>
  <c r="D58" i="19" s="1"/>
  <c r="F47" i="19"/>
  <c r="B67" i="19" a="1"/>
  <c r="H67" i="19" s="1"/>
  <c r="C71" i="19"/>
  <c r="D47" i="19"/>
  <c r="D45" i="19"/>
  <c r="D44" i="19" s="1"/>
  <c r="C49" i="19"/>
  <c r="B45" i="19"/>
  <c r="B44" i="19" s="1"/>
  <c r="H45" i="19"/>
  <c r="H44" i="19" s="1"/>
  <c r="E49" i="19"/>
  <c r="G49" i="19"/>
  <c r="C45" i="19"/>
  <c r="C44" i="19" s="1"/>
  <c r="B61" i="19" a="1"/>
  <c r="G61" i="19" s="1"/>
  <c r="B69" i="19" a="1"/>
  <c r="C69" i="19" s="1"/>
  <c r="F49" i="19"/>
  <c r="D49" i="19"/>
  <c r="B47" i="19"/>
  <c r="E45" i="19"/>
  <c r="E44" i="19" s="1"/>
  <c r="B63" i="19" a="1"/>
  <c r="D63" i="19" s="1"/>
  <c r="B49" i="19"/>
  <c r="F53" i="19"/>
  <c r="C53" i="19"/>
  <c r="D53" i="19"/>
  <c r="E53" i="19"/>
  <c r="G53" i="19"/>
  <c r="B53" i="19"/>
  <c r="B55" i="19"/>
  <c r="D65" i="19" l="1"/>
  <c r="C65" i="19"/>
  <c r="B63" i="19"/>
  <c r="C67" i="19"/>
  <c r="F65" i="19"/>
  <c r="E65" i="19"/>
  <c r="H65" i="19"/>
  <c r="B65" i="19"/>
  <c r="B81" i="19" a="1"/>
  <c r="G81" i="19" s="1"/>
  <c r="B85" i="19"/>
  <c r="C85" i="19"/>
  <c r="B75" i="19" a="1"/>
  <c r="D75" i="19" s="1"/>
  <c r="B73" i="19" a="1"/>
  <c r="H73" i="19" s="1"/>
  <c r="H72" i="19" s="1"/>
  <c r="H59" i="19"/>
  <c r="H58" i="19" s="1"/>
  <c r="E59" i="19"/>
  <c r="E58" i="19" s="1"/>
  <c r="C59" i="19"/>
  <c r="C58" i="19" s="1"/>
  <c r="B59" i="19"/>
  <c r="B58" i="19" s="1"/>
  <c r="G59" i="19"/>
  <c r="G58" i="19" s="1"/>
  <c r="B79" i="19" a="1"/>
  <c r="D79" i="19" s="1"/>
  <c r="B77" i="19" a="1"/>
  <c r="F77" i="19" s="1"/>
  <c r="F59" i="19"/>
  <c r="F58" i="19" s="1"/>
  <c r="B83" i="19" a="1"/>
  <c r="B83" i="19" s="1"/>
  <c r="B69" i="19"/>
  <c r="E63" i="19"/>
  <c r="B67" i="19"/>
  <c r="G67" i="19"/>
  <c r="G63" i="19"/>
  <c r="F67" i="19"/>
  <c r="D67" i="19"/>
  <c r="H63" i="19"/>
  <c r="E67" i="19"/>
  <c r="B61" i="19"/>
  <c r="C61" i="19"/>
  <c r="D61" i="19"/>
  <c r="C63" i="19"/>
  <c r="E61" i="19"/>
  <c r="H61" i="19"/>
  <c r="F63" i="19"/>
  <c r="F61" i="19"/>
  <c r="B99" i="19" l="1"/>
  <c r="E81" i="19"/>
  <c r="B81" i="19"/>
  <c r="F81" i="19"/>
  <c r="H81" i="19"/>
  <c r="C81" i="19"/>
  <c r="D81" i="19"/>
  <c r="B97" i="19" a="1"/>
  <c r="B97" i="19" s="1"/>
  <c r="G75" i="19"/>
  <c r="B91" i="19" a="1"/>
  <c r="C91" i="19" s="1"/>
  <c r="B89" i="19" a="1"/>
  <c r="E89" i="19" s="1"/>
  <c r="C99" i="19"/>
  <c r="F79" i="19"/>
  <c r="G77" i="19"/>
  <c r="E73" i="19"/>
  <c r="E72" i="19" s="1"/>
  <c r="B93" i="19" a="1"/>
  <c r="E93" i="19" s="1"/>
  <c r="B95" i="19" a="1"/>
  <c r="B95" i="19" s="1"/>
  <c r="B87" i="19" a="1"/>
  <c r="C87" i="19" s="1"/>
  <c r="C86" i="19" s="1"/>
  <c r="C79" i="19"/>
  <c r="C73" i="19"/>
  <c r="C72" i="19" s="1"/>
  <c r="G73" i="19"/>
  <c r="G72" i="19" s="1"/>
  <c r="F73" i="19"/>
  <c r="F72" i="19" s="1"/>
  <c r="D73" i="19"/>
  <c r="D72" i="19" s="1"/>
  <c r="B73" i="19"/>
  <c r="B72" i="19" s="1"/>
  <c r="H75" i="19"/>
  <c r="F75" i="19"/>
  <c r="C75" i="19"/>
  <c r="E75" i="19"/>
  <c r="B75" i="19"/>
  <c r="C83" i="19"/>
  <c r="C77" i="19"/>
  <c r="B77" i="19"/>
  <c r="D77" i="19"/>
  <c r="E77" i="19"/>
  <c r="H77" i="19"/>
  <c r="B79" i="19"/>
  <c r="G79" i="19"/>
  <c r="H79" i="19"/>
  <c r="E79" i="19"/>
  <c r="H95" i="19" l="1"/>
  <c r="C113" i="19"/>
  <c r="G93" i="19"/>
  <c r="C97" i="19"/>
  <c r="B89" i="19"/>
  <c r="H91" i="19"/>
  <c r="D91" i="19"/>
  <c r="C89" i="19"/>
  <c r="H89" i="19"/>
  <c r="G89" i="19"/>
  <c r="D89" i="19"/>
  <c r="F89" i="19"/>
  <c r="B101" i="19" a="1"/>
  <c r="C101" i="19" s="1"/>
  <c r="C100" i="19" s="1"/>
  <c r="F91" i="19"/>
  <c r="G91" i="19"/>
  <c r="F87" i="19"/>
  <c r="F86" i="19" s="1"/>
  <c r="B91" i="19"/>
  <c r="G87" i="19"/>
  <c r="G86" i="19" s="1"/>
  <c r="E91" i="19"/>
  <c r="B113" i="19"/>
  <c r="B105" i="19" a="1"/>
  <c r="G105" i="19" s="1"/>
  <c r="B103" i="19" a="1"/>
  <c r="G103" i="19" s="1"/>
  <c r="B109" i="19" a="1"/>
  <c r="G109" i="19" s="1"/>
  <c r="B107" i="19" a="1"/>
  <c r="C107" i="19" s="1"/>
  <c r="B111" i="19" a="1"/>
  <c r="B111" i="19" s="1"/>
  <c r="D95" i="19"/>
  <c r="B87" i="19"/>
  <c r="B86" i="19" s="1"/>
  <c r="D87" i="19"/>
  <c r="D86" i="19" s="1"/>
  <c r="H87" i="19"/>
  <c r="H86" i="19" s="1"/>
  <c r="E87" i="19"/>
  <c r="E86" i="19" s="1"/>
  <c r="B93" i="19"/>
  <c r="H93" i="19"/>
  <c r="C93" i="19"/>
  <c r="E95" i="19"/>
  <c r="C95" i="19"/>
  <c r="F95" i="19"/>
  <c r="G95" i="19"/>
  <c r="D93" i="19"/>
  <c r="F93" i="19"/>
  <c r="H105" i="19" l="1"/>
  <c r="B121" i="19" a="1"/>
  <c r="C121" i="19" s="1"/>
  <c r="H101" i="19"/>
  <c r="H100" i="19" s="1"/>
  <c r="B101" i="19"/>
  <c r="B100" i="19" s="1"/>
  <c r="G101" i="19"/>
  <c r="G100" i="19" s="1"/>
  <c r="E101" i="19"/>
  <c r="E100" i="19" s="1"/>
  <c r="D101" i="19"/>
  <c r="D100" i="19" s="1"/>
  <c r="F101" i="19"/>
  <c r="F100" i="19" s="1"/>
  <c r="F109" i="19"/>
  <c r="B109" i="19"/>
  <c r="E103" i="19"/>
  <c r="B103" i="19"/>
  <c r="F103" i="19"/>
  <c r="H103" i="19"/>
  <c r="C103" i="19"/>
  <c r="D103" i="19"/>
  <c r="H109" i="19"/>
  <c r="B125" i="19" a="1"/>
  <c r="C125" i="19" s="1"/>
  <c r="B115" i="19" a="1"/>
  <c r="G115" i="19" s="1"/>
  <c r="G114" i="19" s="1"/>
  <c r="D107" i="19"/>
  <c r="B117" i="19" a="1"/>
  <c r="B117" i="19" s="1"/>
  <c r="G107" i="19"/>
  <c r="B123" i="19" a="1"/>
  <c r="C123" i="19" s="1"/>
  <c r="B127" i="19"/>
  <c r="B119" i="19" a="1"/>
  <c r="C119" i="19" s="1"/>
  <c r="C111" i="19"/>
  <c r="F105" i="19"/>
  <c r="C105" i="19"/>
  <c r="E105" i="19"/>
  <c r="D105" i="19"/>
  <c r="C127" i="19"/>
  <c r="B105" i="19"/>
  <c r="E107" i="19"/>
  <c r="B107" i="19"/>
  <c r="F107" i="19"/>
  <c r="D109" i="19"/>
  <c r="C109" i="19"/>
  <c r="H107" i="19"/>
  <c r="E109" i="19"/>
  <c r="G119" i="19" l="1"/>
  <c r="D121" i="19"/>
  <c r="F121" i="19"/>
  <c r="H121" i="19"/>
  <c r="G121" i="19"/>
  <c r="B121" i="19"/>
  <c r="E121" i="19"/>
  <c r="G123" i="19"/>
  <c r="B135" i="19" a="1"/>
  <c r="C135" i="19" s="1"/>
  <c r="B125" i="19"/>
  <c r="D115" i="19"/>
  <c r="D114" i="19" s="1"/>
  <c r="H123" i="19"/>
  <c r="B115" i="19"/>
  <c r="B114" i="19" s="1"/>
  <c r="B123" i="19"/>
  <c r="F115" i="19"/>
  <c r="F114" i="19" s="1"/>
  <c r="C141" i="19"/>
  <c r="D123" i="19"/>
  <c r="F123" i="19"/>
  <c r="E115" i="19"/>
  <c r="E114" i="19" s="1"/>
  <c r="C115" i="19"/>
  <c r="C114" i="19" s="1"/>
  <c r="B141" i="19"/>
  <c r="E123" i="19"/>
  <c r="H115" i="19"/>
  <c r="H114" i="19" s="1"/>
  <c r="D117" i="19"/>
  <c r="F117" i="19"/>
  <c r="H119" i="19"/>
  <c r="E117" i="19"/>
  <c r="C117" i="19"/>
  <c r="B119" i="19"/>
  <c r="H117" i="19"/>
  <c r="G117" i="19"/>
  <c r="D119" i="19"/>
  <c r="F119" i="19"/>
  <c r="E119" i="19"/>
  <c r="B129" i="19" a="1"/>
  <c r="G129" i="19" s="1"/>
  <c r="G128" i="19" s="1"/>
  <c r="B137" i="19" a="1"/>
  <c r="C137" i="19" s="1"/>
  <c r="B131" i="19" a="1"/>
  <c r="C131" i="19" s="1"/>
  <c r="B139" i="19" a="1"/>
  <c r="C139" i="19" s="1"/>
  <c r="B133" i="19" a="1"/>
  <c r="F133" i="19" s="1"/>
  <c r="G135" i="19" l="1"/>
  <c r="H135" i="19"/>
  <c r="E135" i="19"/>
  <c r="B135" i="19"/>
  <c r="F135" i="19"/>
  <c r="D135" i="19"/>
  <c r="B129" i="19"/>
  <c r="B128" i="19" s="1"/>
  <c r="B149" i="19" a="1"/>
  <c r="C149" i="19" s="1"/>
  <c r="E137" i="19"/>
  <c r="G137" i="19"/>
  <c r="B145" i="19" a="1"/>
  <c r="C145" i="19" s="1"/>
  <c r="G131" i="19"/>
  <c r="B151" i="19" a="1"/>
  <c r="B151" i="19" s="1"/>
  <c r="B147" i="19" a="1"/>
  <c r="F147" i="19" s="1"/>
  <c r="B153" i="19" a="1"/>
  <c r="B153" i="19" s="1"/>
  <c r="E131" i="19"/>
  <c r="B155" i="19"/>
  <c r="C155" i="19"/>
  <c r="B131" i="19"/>
  <c r="B143" i="19" a="1"/>
  <c r="G143" i="19" s="1"/>
  <c r="G142" i="19" s="1"/>
  <c r="D133" i="19"/>
  <c r="B137" i="19"/>
  <c r="H137" i="19"/>
  <c r="F137" i="19"/>
  <c r="C133" i="19"/>
  <c r="D137" i="19"/>
  <c r="H129" i="19"/>
  <c r="H128" i="19" s="1"/>
  <c r="F129" i="19"/>
  <c r="F128" i="19" s="1"/>
  <c r="E133" i="19"/>
  <c r="G133" i="19"/>
  <c r="D129" i="19"/>
  <c r="D128" i="19" s="1"/>
  <c r="C129" i="19"/>
  <c r="C128" i="19" s="1"/>
  <c r="B133" i="19"/>
  <c r="E129" i="19"/>
  <c r="E128" i="19" s="1"/>
  <c r="H133" i="19"/>
  <c r="B139" i="19"/>
  <c r="H131" i="19"/>
  <c r="F131" i="19"/>
  <c r="D131" i="19"/>
  <c r="E149" i="19" l="1"/>
  <c r="G149" i="19"/>
  <c r="B143" i="19"/>
  <c r="B142" i="19" s="1"/>
  <c r="G145" i="19"/>
  <c r="B149" i="19"/>
  <c r="D143" i="19"/>
  <c r="D142" i="19" s="1"/>
  <c r="F143" i="19"/>
  <c r="F142" i="19" s="1"/>
  <c r="H149" i="19"/>
  <c r="F149" i="19"/>
  <c r="E143" i="19"/>
  <c r="E142" i="19" s="1"/>
  <c r="C143" i="19"/>
  <c r="C142" i="19" s="1"/>
  <c r="D149" i="19"/>
  <c r="H143" i="19"/>
  <c r="H142" i="19" s="1"/>
  <c r="H151" i="19"/>
  <c r="F151" i="19"/>
  <c r="B161" i="19" a="1"/>
  <c r="B161" i="19" s="1"/>
  <c r="C151" i="19"/>
  <c r="D151" i="19"/>
  <c r="E151" i="19"/>
  <c r="G151" i="19"/>
  <c r="C153" i="19"/>
  <c r="H145" i="19"/>
  <c r="E147" i="19"/>
  <c r="B145" i="19"/>
  <c r="C147" i="19"/>
  <c r="D145" i="19"/>
  <c r="F145" i="19"/>
  <c r="E145" i="19"/>
  <c r="H147" i="19"/>
  <c r="G147" i="19"/>
  <c r="B167" i="19" a="1"/>
  <c r="C167" i="19" s="1"/>
  <c r="B147" i="19"/>
  <c r="D147" i="19"/>
  <c r="B163" i="19" a="1"/>
  <c r="B163" i="19" s="1"/>
  <c r="B157" i="19" a="1"/>
  <c r="F157" i="19" s="1"/>
  <c r="F156" i="19" s="1"/>
  <c r="B165" i="19" a="1"/>
  <c r="F165" i="19" s="1"/>
  <c r="B159" i="19" a="1"/>
  <c r="B159" i="19" s="1"/>
  <c r="D161" i="19" l="1"/>
  <c r="C161" i="19"/>
  <c r="H161" i="19"/>
  <c r="G161" i="19"/>
  <c r="F161" i="19"/>
  <c r="E161" i="19"/>
  <c r="G165" i="19"/>
  <c r="H165" i="19"/>
  <c r="E165" i="19"/>
  <c r="C165" i="19"/>
  <c r="B167" i="19"/>
  <c r="E163" i="19"/>
  <c r="G163" i="19"/>
  <c r="D163" i="19"/>
  <c r="F163" i="19"/>
  <c r="H163" i="19"/>
  <c r="C163" i="19"/>
  <c r="H157" i="19"/>
  <c r="H156" i="19" s="1"/>
  <c r="C157" i="19"/>
  <c r="C156" i="19" s="1"/>
  <c r="D159" i="19"/>
  <c r="F159" i="19"/>
  <c r="B165" i="19"/>
  <c r="D165" i="19"/>
  <c r="E157" i="19"/>
  <c r="E156" i="19" s="1"/>
  <c r="G157" i="19"/>
  <c r="G156" i="19" s="1"/>
  <c r="B157" i="19"/>
  <c r="B156" i="19" s="1"/>
  <c r="D157" i="19"/>
  <c r="D156" i="19" s="1"/>
  <c r="H159" i="19"/>
  <c r="C159" i="19"/>
  <c r="E159" i="19"/>
  <c r="G159" i="19"/>
  <c r="B45" i="22" l="1" a="1"/>
  <c r="F45" i="22" s="1"/>
  <c r="F44" i="22" s="1"/>
  <c r="B57" i="22"/>
  <c r="B51" i="22" a="1"/>
  <c r="H51" i="22" s="1"/>
  <c r="C57" i="22"/>
  <c r="B53" i="22" a="1"/>
  <c r="D53" i="22" s="1"/>
  <c r="B55" i="22" a="1"/>
  <c r="B55" i="22" s="1"/>
  <c r="B49" i="22" a="1"/>
  <c r="F49" i="22" s="1"/>
  <c r="B47" i="22" a="1"/>
  <c r="F47" i="22" s="1"/>
  <c r="H53" i="22" l="1"/>
  <c r="G51" i="22"/>
  <c r="D45" i="22"/>
  <c r="D44" i="22" s="1"/>
  <c r="B53" i="22"/>
  <c r="E51" i="22"/>
  <c r="G45" i="22"/>
  <c r="G44" i="22" s="1"/>
  <c r="B71" i="22"/>
  <c r="C45" i="22"/>
  <c r="C44" i="22" s="1"/>
  <c r="B69" i="22" a="1"/>
  <c r="B59" i="22" a="1"/>
  <c r="B47" i="22"/>
  <c r="C47" i="22"/>
  <c r="E49" i="22"/>
  <c r="G49" i="22"/>
  <c r="C55" i="22"/>
  <c r="E53" i="22"/>
  <c r="F53" i="22"/>
  <c r="F51" i="22"/>
  <c r="D51" i="22"/>
  <c r="H45" i="22"/>
  <c r="H44" i="22" s="1"/>
  <c r="B49" i="22"/>
  <c r="D47" i="22"/>
  <c r="E47" i="22"/>
  <c r="H49" i="22"/>
  <c r="C49" i="22"/>
  <c r="G47" i="22"/>
  <c r="H47" i="22"/>
  <c r="D49" i="22"/>
  <c r="G53" i="22"/>
  <c r="C51" i="22"/>
  <c r="B51" i="22"/>
  <c r="E45" i="22"/>
  <c r="E44" i="22" s="1"/>
  <c r="B45" i="22"/>
  <c r="B44" i="22" s="1"/>
  <c r="C53" i="22"/>
  <c r="B63" i="22" a="1"/>
  <c r="B61" i="22" a="1"/>
  <c r="B65" i="22" a="1"/>
  <c r="B67" i="22" a="1"/>
  <c r="C71" i="22"/>
  <c r="B85" i="22" s="1"/>
  <c r="H61" i="22" l="1"/>
  <c r="B61" i="22"/>
  <c r="E61" i="22"/>
  <c r="D61" i="22"/>
  <c r="G61" i="22"/>
  <c r="F61" i="22"/>
  <c r="C61" i="22"/>
  <c r="B77" i="22" a="1"/>
  <c r="C85" i="22"/>
  <c r="B87" i="22" s="1" a="1"/>
  <c r="F63" i="22"/>
  <c r="D63" i="22"/>
  <c r="H63" i="22"/>
  <c r="B63" i="22"/>
  <c r="C63" i="22"/>
  <c r="G63" i="22"/>
  <c r="E63" i="22"/>
  <c r="B79" i="22" a="1"/>
  <c r="B73" i="22" a="1"/>
  <c r="E67" i="22"/>
  <c r="F67" i="22"/>
  <c r="D67" i="22"/>
  <c r="H67" i="22"/>
  <c r="B67" i="22"/>
  <c r="C67" i="22"/>
  <c r="G67" i="22"/>
  <c r="C59" i="22"/>
  <c r="C58" i="22" s="1"/>
  <c r="G59" i="22"/>
  <c r="G58" i="22" s="1"/>
  <c r="H59" i="22"/>
  <c r="H58" i="22" s="1"/>
  <c r="B59" i="22"/>
  <c r="B58" i="22" s="1"/>
  <c r="F59" i="22"/>
  <c r="F58" i="22" s="1"/>
  <c r="E59" i="22"/>
  <c r="E58" i="22" s="1"/>
  <c r="D59" i="22"/>
  <c r="D58" i="22" s="1"/>
  <c r="B75" i="22" a="1"/>
  <c r="B83" i="22" a="1"/>
  <c r="D65" i="22"/>
  <c r="E65" i="22"/>
  <c r="C65" i="22"/>
  <c r="G65" i="22"/>
  <c r="F65" i="22"/>
  <c r="B65" i="22"/>
  <c r="H65" i="22"/>
  <c r="B69" i="22"/>
  <c r="C69" i="22"/>
  <c r="B81" i="22" a="1"/>
  <c r="C99" i="22" l="1"/>
  <c r="B95" i="22" a="1"/>
  <c r="B95" i="22" s="1"/>
  <c r="G87" i="22"/>
  <c r="G86" i="22" s="1"/>
  <c r="H87" i="22"/>
  <c r="H86" i="22" s="1"/>
  <c r="D87" i="22"/>
  <c r="D86" i="22" s="1"/>
  <c r="E87" i="22"/>
  <c r="E86" i="22" s="1"/>
  <c r="F87" i="22"/>
  <c r="F86" i="22" s="1"/>
  <c r="B87" i="22"/>
  <c r="B86" i="22" s="1"/>
  <c r="C87" i="22"/>
  <c r="C86" i="22" s="1"/>
  <c r="D81" i="22"/>
  <c r="B81" i="22"/>
  <c r="C81" i="22"/>
  <c r="G81" i="22"/>
  <c r="E81" i="22"/>
  <c r="F81" i="22"/>
  <c r="H81" i="22"/>
  <c r="B99" i="22"/>
  <c r="B97" i="22" a="1"/>
  <c r="H77" i="22"/>
  <c r="B77" i="22"/>
  <c r="G77" i="22"/>
  <c r="D77" i="22"/>
  <c r="E77" i="22"/>
  <c r="F77" i="22"/>
  <c r="C77" i="22"/>
  <c r="C83" i="22"/>
  <c r="B83" i="22"/>
  <c r="E73" i="22"/>
  <c r="E72" i="22" s="1"/>
  <c r="B73" i="22"/>
  <c r="B72" i="22" s="1"/>
  <c r="C73" i="22"/>
  <c r="C72" i="22" s="1"/>
  <c r="G73" i="22"/>
  <c r="G72" i="22" s="1"/>
  <c r="H73" i="22"/>
  <c r="H72" i="22" s="1"/>
  <c r="F73" i="22"/>
  <c r="F72" i="22" s="1"/>
  <c r="D73" i="22"/>
  <c r="D72" i="22" s="1"/>
  <c r="B93" i="22" a="1"/>
  <c r="B89" i="22" a="1"/>
  <c r="C75" i="22"/>
  <c r="D75" i="22"/>
  <c r="F75" i="22"/>
  <c r="E75" i="22"/>
  <c r="G75" i="22"/>
  <c r="H75" i="22"/>
  <c r="B75" i="22"/>
  <c r="B79" i="22"/>
  <c r="F79" i="22"/>
  <c r="H79" i="22"/>
  <c r="E79" i="22"/>
  <c r="G79" i="22"/>
  <c r="C79" i="22"/>
  <c r="D79" i="22"/>
  <c r="B91" i="22" a="1"/>
  <c r="F95" i="22" l="1"/>
  <c r="E95" i="22"/>
  <c r="G95" i="22"/>
  <c r="C95" i="22"/>
  <c r="D95" i="22"/>
  <c r="H95" i="22"/>
  <c r="E91" i="22"/>
  <c r="F91" i="22"/>
  <c r="H91" i="22"/>
  <c r="B91" i="22"/>
  <c r="D91" i="22"/>
  <c r="C91" i="22"/>
  <c r="G91" i="22"/>
  <c r="B97" i="22"/>
  <c r="C97" i="22"/>
  <c r="B101" i="22" a="1"/>
  <c r="B111" i="22" a="1"/>
  <c r="B105" i="22" a="1"/>
  <c r="B113" i="22"/>
  <c r="B109" i="22" a="1"/>
  <c r="B103" i="22" a="1"/>
  <c r="C113" i="22"/>
  <c r="B107" i="22" a="1"/>
  <c r="D93" i="22"/>
  <c r="B93" i="22"/>
  <c r="G93" i="22"/>
  <c r="E93" i="22"/>
  <c r="H93" i="22"/>
  <c r="F93" i="22"/>
  <c r="C93" i="22"/>
  <c r="G89" i="22"/>
  <c r="E89" i="22"/>
  <c r="F89" i="22"/>
  <c r="H89" i="22"/>
  <c r="D89" i="22"/>
  <c r="C89" i="22"/>
  <c r="B89" i="22"/>
  <c r="F105" i="22" l="1"/>
  <c r="B105" i="22"/>
  <c r="D105" i="22"/>
  <c r="C105" i="22"/>
  <c r="E105" i="22"/>
  <c r="H105" i="22"/>
  <c r="G105" i="22"/>
  <c r="H103" i="22"/>
  <c r="F103" i="22"/>
  <c r="E103" i="22"/>
  <c r="B103" i="22"/>
  <c r="C103" i="22"/>
  <c r="D103" i="22"/>
  <c r="G103" i="22"/>
  <c r="B111" i="22"/>
  <c r="C111" i="22"/>
  <c r="B109" i="22"/>
  <c r="C109" i="22"/>
  <c r="D109" i="22"/>
  <c r="H109" i="22"/>
  <c r="F109" i="22"/>
  <c r="G109" i="22"/>
  <c r="E109" i="22"/>
  <c r="G101" i="22"/>
  <c r="G100" i="22" s="1"/>
  <c r="B101" i="22"/>
  <c r="B100" i="22" s="1"/>
  <c r="F101" i="22"/>
  <c r="F100" i="22" s="1"/>
  <c r="C101" i="22"/>
  <c r="C100" i="22" s="1"/>
  <c r="D101" i="22"/>
  <c r="D100" i="22" s="1"/>
  <c r="E101" i="22"/>
  <c r="E100" i="22" s="1"/>
  <c r="H101" i="22"/>
  <c r="H100" i="22" s="1"/>
  <c r="H107" i="22"/>
  <c r="F107" i="22"/>
  <c r="C107" i="22"/>
  <c r="D107" i="22"/>
  <c r="B107" i="22"/>
  <c r="E107" i="22"/>
  <c r="G107" i="22"/>
  <c r="B115" i="22" a="1"/>
  <c r="B127" i="22"/>
  <c r="B121" i="22" a="1"/>
  <c r="B125" i="22" a="1"/>
  <c r="C127" i="22"/>
  <c r="B123" i="22" a="1"/>
  <c r="B117" i="22" a="1"/>
  <c r="B119" i="22" a="1"/>
  <c r="C123" i="22" l="1"/>
  <c r="H123" i="22"/>
  <c r="E123" i="22"/>
  <c r="F123" i="22"/>
  <c r="G123" i="22"/>
  <c r="D123" i="22"/>
  <c r="B123" i="22"/>
  <c r="B129" i="22" a="1"/>
  <c r="B141" i="22"/>
  <c r="B139" i="22" a="1"/>
  <c r="C141" i="22"/>
  <c r="B135" i="22" a="1"/>
  <c r="B137" i="22" a="1"/>
  <c r="B131" i="22" a="1"/>
  <c r="B133" i="22" a="1"/>
  <c r="F121" i="22"/>
  <c r="G121" i="22"/>
  <c r="D121" i="22"/>
  <c r="B121" i="22"/>
  <c r="C121" i="22"/>
  <c r="H121" i="22"/>
  <c r="E121" i="22"/>
  <c r="C115" i="22"/>
  <c r="C114" i="22" s="1"/>
  <c r="E115" i="22"/>
  <c r="E114" i="22" s="1"/>
  <c r="B115" i="22"/>
  <c r="B114" i="22" s="1"/>
  <c r="F115" i="22"/>
  <c r="F114" i="22" s="1"/>
  <c r="G115" i="22"/>
  <c r="G114" i="22" s="1"/>
  <c r="H115" i="22"/>
  <c r="H114" i="22" s="1"/>
  <c r="D115" i="22"/>
  <c r="D114" i="22" s="1"/>
  <c r="F117" i="22"/>
  <c r="G117" i="22"/>
  <c r="D117" i="22"/>
  <c r="B117" i="22"/>
  <c r="C117" i="22"/>
  <c r="H117" i="22"/>
  <c r="E117" i="22"/>
  <c r="E119" i="22"/>
  <c r="F119" i="22"/>
  <c r="G119" i="22"/>
  <c r="D119" i="22"/>
  <c r="B119" i="22"/>
  <c r="C119" i="22"/>
  <c r="H119" i="22"/>
  <c r="C125" i="22"/>
  <c r="B125" i="22"/>
  <c r="C129" i="22" l="1"/>
  <c r="C128" i="22" s="1"/>
  <c r="G129" i="22"/>
  <c r="G128" i="22" s="1"/>
  <c r="H129" i="22"/>
  <c r="H128" i="22" s="1"/>
  <c r="F129" i="22"/>
  <c r="F128" i="22" s="1"/>
  <c r="B129" i="22"/>
  <c r="B128" i="22" s="1"/>
  <c r="D129" i="22"/>
  <c r="D128" i="22" s="1"/>
  <c r="E129" i="22"/>
  <c r="E128" i="22" s="1"/>
  <c r="E133" i="22"/>
  <c r="F133" i="22"/>
  <c r="C133" i="22"/>
  <c r="H133" i="22"/>
  <c r="B133" i="22"/>
  <c r="G133" i="22"/>
  <c r="D133" i="22"/>
  <c r="E131" i="22"/>
  <c r="G131" i="22"/>
  <c r="C131" i="22"/>
  <c r="B131" i="22"/>
  <c r="F131" i="22"/>
  <c r="D131" i="22"/>
  <c r="H131" i="22"/>
  <c r="C139" i="22"/>
  <c r="B139" i="22"/>
  <c r="F135" i="22"/>
  <c r="H135" i="22"/>
  <c r="B135" i="22"/>
  <c r="G135" i="22"/>
  <c r="E135" i="22"/>
  <c r="D135" i="22"/>
  <c r="C135" i="22"/>
  <c r="C137" i="22"/>
  <c r="D137" i="22"/>
  <c r="H137" i="22"/>
  <c r="F137" i="22"/>
  <c r="G137" i="22"/>
  <c r="E137" i="22"/>
  <c r="B137" i="22"/>
  <c r="B143" i="22" a="1"/>
  <c r="B155" i="22"/>
  <c r="B147" i="22" a="1"/>
  <c r="B149" i="22" a="1"/>
  <c r="C155" i="22"/>
  <c r="B151" i="22" a="1"/>
  <c r="B145" i="22" a="1"/>
  <c r="B153" i="22" a="1"/>
  <c r="D151" i="22" l="1"/>
  <c r="E151" i="22"/>
  <c r="C151" i="22"/>
  <c r="G151" i="22"/>
  <c r="H151" i="22"/>
  <c r="B151" i="22"/>
  <c r="F151" i="22"/>
  <c r="B145" i="22"/>
  <c r="H145" i="22"/>
  <c r="D145" i="22"/>
  <c r="F145" i="22"/>
  <c r="E145" i="22"/>
  <c r="C145" i="22"/>
  <c r="G145" i="22"/>
  <c r="H147" i="22"/>
  <c r="C147" i="22"/>
  <c r="F147" i="22"/>
  <c r="E147" i="22"/>
  <c r="B147" i="22"/>
  <c r="G147" i="22"/>
  <c r="D147" i="22"/>
  <c r="B157" i="22" a="1"/>
  <c r="B165" i="22" a="1"/>
  <c r="B161" i="22" a="1"/>
  <c r="B163" i="22" a="1"/>
  <c r="B159" i="22" a="1"/>
  <c r="B167" i="22" a="1"/>
  <c r="B143" i="22"/>
  <c r="B142" i="22" s="1"/>
  <c r="H143" i="22"/>
  <c r="H142" i="22" s="1"/>
  <c r="E143" i="22"/>
  <c r="E142" i="22" s="1"/>
  <c r="D143" i="22"/>
  <c r="D142" i="22" s="1"/>
  <c r="F143" i="22"/>
  <c r="F142" i="22" s="1"/>
  <c r="G143" i="22"/>
  <c r="G142" i="22" s="1"/>
  <c r="C143" i="22"/>
  <c r="C142" i="22" s="1"/>
  <c r="B153" i="22"/>
  <c r="C153" i="22"/>
  <c r="B149" i="22"/>
  <c r="F149" i="22"/>
  <c r="E149" i="22"/>
  <c r="D149" i="22"/>
  <c r="G149" i="22"/>
  <c r="C149" i="22"/>
  <c r="H149" i="22"/>
  <c r="C167" i="22" l="1"/>
  <c r="B167" i="22"/>
  <c r="H165" i="22"/>
  <c r="F165" i="22"/>
  <c r="B165" i="22"/>
  <c r="E165" i="22"/>
  <c r="G165" i="22"/>
  <c r="C165" i="22"/>
  <c r="D165" i="22"/>
  <c r="E159" i="22"/>
  <c r="G159" i="22"/>
  <c r="C159" i="22"/>
  <c r="B159" i="22"/>
  <c r="F159" i="22"/>
  <c r="D159" i="22"/>
  <c r="H159" i="22"/>
  <c r="G157" i="22"/>
  <c r="G156" i="22" s="1"/>
  <c r="D157" i="22"/>
  <c r="D156" i="22" s="1"/>
  <c r="E157" i="22"/>
  <c r="E156" i="22" s="1"/>
  <c r="C157" i="22"/>
  <c r="C156" i="22" s="1"/>
  <c r="H157" i="22"/>
  <c r="H156" i="22" s="1"/>
  <c r="B157" i="22"/>
  <c r="B156" i="22" s="1"/>
  <c r="F157" i="22"/>
  <c r="F156" i="22" s="1"/>
  <c r="E161" i="22"/>
  <c r="B161" i="22"/>
  <c r="H161" i="22"/>
  <c r="D161" i="22"/>
  <c r="G161" i="22"/>
  <c r="F161" i="22"/>
  <c r="C161" i="22"/>
  <c r="E163" i="22"/>
  <c r="G163" i="22"/>
  <c r="C163" i="22"/>
  <c r="B163" i="22"/>
  <c r="F163" i="22"/>
  <c r="D163" i="22"/>
  <c r="H163" i="22"/>
</calcChain>
</file>

<file path=xl/sharedStrings.xml><?xml version="1.0" encoding="utf-8"?>
<sst xmlns="http://schemas.openxmlformats.org/spreadsheetml/2006/main" count="60" uniqueCount="35">
  <si>
    <t>LUNES</t>
  </si>
  <si>
    <t>Notas:</t>
  </si>
  <si>
    <t>abril</t>
  </si>
  <si>
    <t>APROBACIÓN CONSEJO NACIONAL - BASES</t>
  </si>
  <si>
    <t>El 20 de junio de 2023 del saldo de caja de de app $11.000.000.- se descontaran automaticamente $10.922.000.- app por el crédito presidencial del año 2017.</t>
  </si>
  <si>
    <t xml:space="preserve">PUBLICACIÓN DE LICITACIÓN </t>
  </si>
  <si>
    <t xml:space="preserve">VENCIMIENTO PLAZO DE ENTREGA DE PROPUESTAS </t>
  </si>
  <si>
    <t>NOTIFICACIÓN DE ADJUDICACION DE CORRETAJE</t>
  </si>
  <si>
    <t>VENCE PLAZO DE PRESENTACION DE OFERTAS</t>
  </si>
  <si>
    <t xml:space="preserve">PRESENTACION DE OFERTAS AL CONSEJO NACIONAL PARA APROBACIÓN </t>
  </si>
  <si>
    <t xml:space="preserve">REDUCCIÓN DE ACTA A ESCRITURA PÚBLICA </t>
  </si>
  <si>
    <t>PAGO REMUNERACIONES MES DE JUNIO</t>
  </si>
  <si>
    <t xml:space="preserve">INICIO DE ESCRITURACIÓN PARA VENTA </t>
  </si>
  <si>
    <t xml:space="preserve">PAGO PRECIO DE COMPRAVENTA </t>
  </si>
  <si>
    <t xml:space="preserve">El quiebre del flujo de caja se produce al 31 de mayo del 2023, que presupuesta un saldo de $11.815.679.- app, sin considerar el pago de gastos fijos pendiente del año 2022, y de enero a mayo del año 2023, pago de deudas de arrastre, entre otros. En el mes de junio no hay fondos para el pago de remuneraciones. Se presupuesta el ingreso de la segunda cuota trimestral de aportes SERVEL, para el pago de remuneraciones y compromisos. </t>
  </si>
  <si>
    <t>PRESENTACION DE PROPUESTAS</t>
  </si>
  <si>
    <t xml:space="preserve">El proceso contempla la enajenación de al menos un inmueble, que permita solventar los gastos de funcionamiento del PDC a corto plazo. </t>
  </si>
  <si>
    <t>INICIO CORRETAJE</t>
  </si>
  <si>
    <t xml:space="preserve">AUTORIZACION DE BASES DE LICITACION POR DIVISION DE ADM. Y FINANZAS  </t>
  </si>
  <si>
    <t>RESPUESTA A CONSULTAS DE EMPRESAS</t>
  </si>
  <si>
    <t>APROBACION DE PROPUESTAS Y ADJUDICACION POR EL CONSEJO NACIONAL</t>
  </si>
  <si>
    <t>EVALUACIÓN DE PROPUESTAS PRESENTADAS CON FECHA 09 DE MAYO DE 2023</t>
  </si>
  <si>
    <t>EVALUACIÓN DE PROPUESTAS PRESENTADAS</t>
  </si>
  <si>
    <t>REUNIÓN INFORMATIVA - SE PRESENTAN NÓMINA DE PROPIEDADES</t>
  </si>
  <si>
    <t>INICIO DE CORRETAJE- LICITACION 1ER PAQUETE DE PROPIEDADES</t>
  </si>
  <si>
    <t xml:space="preserve">CIERRE PROCESO DE LICITACION DE CORRETAJE- CTO </t>
  </si>
  <si>
    <t xml:space="preserve">APROBACION DE CONTRATACION POR CONSEJO NACIONAL </t>
  </si>
  <si>
    <t>INICIA PROCESO DE VENTA DE PROPIEDADES- PUBLICACION</t>
  </si>
  <si>
    <t xml:space="preserve">VENCE PLAZO DE PRESENTACION DE OFERTAS </t>
  </si>
  <si>
    <t>SOLICITUD DE APROBACION DIVISION DE ADM. Y FINANZAS</t>
  </si>
  <si>
    <t>SOLICITUD DE APROBACION DE CONSEJO NACIONAL</t>
  </si>
  <si>
    <t xml:space="preserve">ACEPTACIÓN DE LA OFERTA POR PARTE DEL PDC </t>
  </si>
  <si>
    <t xml:space="preserve">INICIO DE PROCESO DE ESCRITURACIÓN </t>
  </si>
  <si>
    <t xml:space="preserve">RECOPILACIÓN DE ANTECEDENTES PARA ESCRITURACION </t>
  </si>
  <si>
    <t xml:space="preserve">APROBACION DE DIRECTIVA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</si>
</sst>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dd"/>
    <numFmt numFmtId="169" formatCode="[$-F800]dddd\,\ mmmm\ dd\,\ yyyy"/>
  </numFmts>
  <fonts count="44" x14ac:knownFonts="1">
    <font>
      <sz val="11"/>
      <name val="Trebuchet MS"/>
      <family val="2"/>
      <scheme val="minor"/>
    </font>
    <font>
      <sz val="11"/>
      <color theme="1"/>
      <name val="Trebuchet MS"/>
      <family val="2"/>
      <scheme val="minor"/>
    </font>
    <font>
      <sz val="11"/>
      <color theme="1"/>
      <name val="Trebuchet MS"/>
      <family val="2"/>
      <scheme val="minor"/>
    </font>
    <font>
      <sz val="10"/>
      <name val="Century Gothic"/>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b/>
      <sz val="11"/>
      <color theme="1"/>
      <name val="Trebuchet MS"/>
      <family val="2"/>
      <scheme val="minor"/>
    </font>
    <font>
      <i/>
      <sz val="11"/>
      <color theme="3" tint="-0.24994659260841701"/>
      <name val="Trebuchet MS"/>
      <family val="2"/>
      <scheme val="minor"/>
    </font>
    <font>
      <sz val="11"/>
      <color rgb="FF006100"/>
      <name val="Trebuchet MS"/>
      <family val="2"/>
      <scheme val="minor"/>
    </font>
    <font>
      <sz val="11"/>
      <color rgb="FF9C0006"/>
      <name val="Trebuchet MS"/>
      <family val="2"/>
      <scheme val="minor"/>
    </font>
    <font>
      <sz val="11"/>
      <color rgb="FF9C5700"/>
      <name val="Trebuchet MS"/>
      <family val="2"/>
      <scheme val="minor"/>
    </font>
    <font>
      <sz val="11"/>
      <color rgb="FF3F3F76"/>
      <name val="Trebuchet MS"/>
      <family val="2"/>
      <scheme val="minor"/>
    </font>
    <font>
      <b/>
      <sz val="11"/>
      <color rgb="FF3F3F3F"/>
      <name val="Trebuchet MS"/>
      <family val="2"/>
      <scheme val="minor"/>
    </font>
    <font>
      <b/>
      <sz val="11"/>
      <color rgb="FFFA7D00"/>
      <name val="Trebuchet MS"/>
      <family val="2"/>
      <scheme val="minor"/>
    </font>
    <font>
      <sz val="11"/>
      <color rgb="FFFA7D00"/>
      <name val="Trebuchet MS"/>
      <family val="2"/>
      <scheme val="minor"/>
    </font>
    <font>
      <sz val="11"/>
      <color rgb="FFFF0000"/>
      <name val="Trebuchet MS"/>
      <family val="2"/>
      <scheme val="minor"/>
    </font>
    <font>
      <sz val="11"/>
      <color theme="0"/>
      <name val="Trebuchet MS"/>
      <family val="2"/>
      <scheme val="minor"/>
    </font>
    <font>
      <sz val="10"/>
      <color theme="1"/>
      <name val="Arial"/>
      <family val="2"/>
      <scheme val="major"/>
    </font>
    <font>
      <b/>
      <sz val="10"/>
      <color theme="1"/>
      <name val="Arial"/>
      <family val="2"/>
      <scheme val="major"/>
    </font>
    <font>
      <b/>
      <sz val="42"/>
      <color theme="7"/>
      <name val="Arial"/>
      <family val="2"/>
      <scheme val="major"/>
    </font>
    <font>
      <sz val="11"/>
      <color theme="1" tint="0.24994659260841701"/>
      <name val="Arial"/>
      <family val="2"/>
      <scheme val="major"/>
    </font>
    <font>
      <b/>
      <sz val="11"/>
      <color theme="1" tint="0.34998626667073579"/>
      <name val="Trebuchet MS"/>
      <family val="2"/>
      <scheme val="minor"/>
    </font>
    <font>
      <b/>
      <sz val="13"/>
      <color theme="1" tint="0.24994659260841701"/>
      <name val="Arial"/>
      <family val="2"/>
      <scheme val="major"/>
    </font>
    <font>
      <b/>
      <sz val="13"/>
      <color theme="7"/>
      <name val="Arial"/>
      <family val="2"/>
      <scheme val="major"/>
    </font>
    <font>
      <sz val="16"/>
      <color theme="1"/>
      <name val="Calibri"/>
      <family val="2"/>
    </font>
    <font>
      <sz val="10"/>
      <color theme="1"/>
      <name val="Calibri"/>
      <family val="2"/>
    </font>
    <font>
      <b/>
      <sz val="10"/>
      <color theme="1"/>
      <name val="Calibri"/>
      <family val="2"/>
    </font>
    <font>
      <sz val="11"/>
      <color theme="1"/>
      <name val="Calibri"/>
      <family val="2"/>
    </font>
    <font>
      <sz val="11"/>
      <name val="Calibri"/>
      <family val="2"/>
    </font>
    <font>
      <b/>
      <sz val="11"/>
      <name val="Calibri"/>
      <family val="2"/>
    </font>
    <font>
      <b/>
      <sz val="11"/>
      <color theme="1"/>
      <name val="Calibri"/>
      <family val="2"/>
    </font>
    <font>
      <b/>
      <sz val="28"/>
      <color theme="0"/>
      <name val="Calibri"/>
      <family val="2"/>
    </font>
    <font>
      <sz val="36"/>
      <color theme="4" tint="-0.24994659260841701"/>
      <name val="Calibri"/>
      <family val="2"/>
    </font>
    <font>
      <b/>
      <sz val="11"/>
      <color theme="0"/>
      <name val="Calibri"/>
      <family val="2"/>
    </font>
    <font>
      <sz val="10"/>
      <name val="Calibri"/>
      <family val="2"/>
    </font>
    <font>
      <b/>
      <sz val="10"/>
      <name val="Calibri"/>
      <family val="2"/>
    </font>
  </fonts>
  <fills count="42">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39997558519241921"/>
        <bgColor indexed="64"/>
      </patternFill>
    </fill>
  </fills>
  <borders count="24">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4" tint="-0.24994659260841701"/>
      </top>
      <bottom style="double">
        <color theme="4" tint="-0.24994659260841701"/>
      </bottom>
      <diagonal/>
    </border>
    <border>
      <left style="thin">
        <color theme="0" tint="-0.14996795556505021"/>
      </left>
      <right/>
      <top/>
      <bottom style="thin">
        <color theme="0" tint="-0.149967955565050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theme="7"/>
      </bottom>
      <diagonal/>
    </border>
    <border>
      <left/>
      <right/>
      <top style="thin">
        <color theme="0" tint="-0.14996795556505021"/>
      </top>
      <bottom/>
      <diagonal/>
    </border>
    <border>
      <left/>
      <right style="thin">
        <color theme="0" tint="-0.14993743705557422"/>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60">
    <xf numFmtId="0" fontId="0" fillId="0" borderId="0" applyFill="0" applyBorder="0" applyProtection="0"/>
    <xf numFmtId="0" fontId="13" fillId="3" borderId="0" applyNumberFormat="0" applyBorder="0" applyAlignment="0" applyProtection="0"/>
    <xf numFmtId="0" fontId="7" fillId="0" borderId="0" applyNumberFormat="0" applyFill="0" applyProtection="0">
      <alignment horizontal="left" indent="3"/>
    </xf>
    <xf numFmtId="0" fontId="4" fillId="4" borderId="1" applyNumberFormat="0" applyAlignment="0" applyProtection="0"/>
    <xf numFmtId="0" fontId="5" fillId="5" borderId="2" applyNumberFormat="0" applyProtection="0">
      <alignment vertical="center"/>
    </xf>
    <xf numFmtId="168" fontId="9" fillId="0" borderId="9" applyFill="0" applyProtection="0">
      <alignment horizontal="left" vertical="center" wrapText="1" indent="1"/>
    </xf>
    <xf numFmtId="168" fontId="12" fillId="0" borderId="6" applyFill="0" applyProtection="0">
      <alignment horizontal="left" vertical="top" wrapText="1" indent="1"/>
    </xf>
    <xf numFmtId="168" fontId="11" fillId="0" borderId="8" applyNumberFormat="0" applyFill="0" applyProtection="0">
      <alignment horizontal="left" vertical="center" wrapText="1" indent="1"/>
    </xf>
    <xf numFmtId="0" fontId="6" fillId="6" borderId="0" applyNumberFormat="0" applyBorder="0" applyProtection="0">
      <alignment horizontal="center"/>
    </xf>
    <xf numFmtId="0" fontId="10" fillId="7" borderId="3" applyNumberFormat="0" applyProtection="0">
      <alignment horizontal="left" vertical="center" indent="1"/>
    </xf>
    <xf numFmtId="0" fontId="10" fillId="6" borderId="3" applyNumberFormat="0" applyProtection="0">
      <alignment horizontal="left" indent="1"/>
    </xf>
    <xf numFmtId="0" fontId="8" fillId="0" borderId="0" applyNumberFormat="0" applyFill="0" applyBorder="0" applyAlignment="0" applyProtection="0"/>
    <xf numFmtId="0" fontId="11" fillId="8" borderId="10" applyNumberFormat="0" applyFont="0" applyAlignment="0" applyProtection="0"/>
    <xf numFmtId="0" fontId="15" fillId="0" borderId="0" applyNumberFormat="0" applyFill="0" applyBorder="0" applyAlignment="0" applyProtection="0"/>
    <xf numFmtId="0" fontId="14" fillId="0" borderId="11" applyNumberFormat="0" applyFill="0" applyAlignment="0" applyProtection="0"/>
    <xf numFmtId="167"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9" fillId="12" borderId="13" applyNumberFormat="0" applyAlignment="0" applyProtection="0"/>
    <xf numFmtId="0" fontId="20" fillId="13" borderId="14" applyNumberFormat="0" applyAlignment="0" applyProtection="0"/>
    <xf numFmtId="0" fontId="21" fillId="13" borderId="13" applyNumberFormat="0" applyAlignment="0" applyProtection="0"/>
    <xf numFmtId="0" fontId="22" fillId="0" borderId="15" applyNumberFormat="0" applyFill="0" applyAlignment="0" applyProtection="0"/>
    <xf numFmtId="0" fontId="4" fillId="14" borderId="16" applyNumberFormat="0" applyAlignment="0" applyProtection="0"/>
    <xf numFmtId="0" fontId="23" fillId="0" borderId="0" applyNumberFormat="0" applyFill="0" applyBorder="0" applyAlignment="0" applyProtection="0"/>
    <xf numFmtId="0" fontId="2" fillId="15" borderId="0" applyNumberFormat="0" applyBorder="0" applyAlignment="0" applyProtection="0"/>
    <xf numFmtId="0" fontId="2" fillId="16" borderId="0" applyNumberFormat="0" applyBorder="0" applyAlignment="0" applyProtection="0"/>
    <xf numFmtId="0" fontId="2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4"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7" fillId="0" borderId="0" applyNumberFormat="0" applyFill="0" applyBorder="0" applyProtection="0">
      <alignment vertical="center"/>
    </xf>
    <xf numFmtId="0" fontId="27" fillId="0" borderId="0" applyNumberFormat="0" applyFill="0" applyBorder="0" applyAlignment="0" applyProtection="0"/>
    <xf numFmtId="0" fontId="28" fillId="0" borderId="0" applyNumberFormat="0" applyFill="0" applyBorder="0" applyProtection="0">
      <alignment horizontal="center" vertical="center"/>
    </xf>
    <xf numFmtId="0" fontId="29" fillId="0" borderId="0" applyFill="0" applyProtection="0">
      <alignment vertical="center"/>
    </xf>
    <xf numFmtId="0" fontId="29" fillId="0" borderId="0" applyFill="0" applyProtection="0">
      <alignment horizontal="center" vertical="center" wrapText="1"/>
    </xf>
    <xf numFmtId="0" fontId="29" fillId="0" borderId="0" applyFill="0" applyProtection="0">
      <alignment horizontal="left"/>
    </xf>
    <xf numFmtId="0" fontId="29" fillId="0" borderId="0" applyFill="0" applyBorder="0" applyProtection="0">
      <alignment horizontal="center" wrapText="1"/>
    </xf>
    <xf numFmtId="3" fontId="29" fillId="0" borderId="19" applyFill="0" applyProtection="0">
      <alignment horizontal="center"/>
    </xf>
    <xf numFmtId="0" fontId="30" fillId="0" borderId="0" applyFill="0" applyBorder="0" applyProtection="0">
      <alignment horizontal="left" wrapText="1"/>
    </xf>
    <xf numFmtId="9" fontId="31" fillId="0" borderId="0" applyFill="0" applyBorder="0" applyProtection="0">
      <alignment horizontal="center" vertical="center"/>
    </xf>
  </cellStyleXfs>
  <cellXfs count="83">
    <xf numFmtId="0" fontId="0" fillId="0" borderId="0" xfId="0"/>
    <xf numFmtId="0" fontId="6" fillId="6" borderId="0" xfId="8">
      <alignment horizontal="center"/>
    </xf>
    <xf numFmtId="0" fontId="0" fillId="2" borderId="0" xfId="0" applyFill="1"/>
    <xf numFmtId="0" fontId="3" fillId="0" borderId="0" xfId="0" applyFont="1"/>
    <xf numFmtId="0" fontId="10" fillId="7" borderId="3" xfId="9">
      <alignment horizontal="left" vertical="center" indent="1"/>
    </xf>
    <xf numFmtId="0" fontId="10" fillId="6" borderId="3" xfId="10" applyAlignment="1">
      <alignment horizontal="left" vertical="center" indent="1"/>
    </xf>
    <xf numFmtId="0" fontId="0" fillId="2" borderId="0" xfId="0" applyFill="1" applyBorder="1"/>
    <xf numFmtId="0" fontId="12" fillId="0" borderId="6" xfId="6" applyNumberFormat="1" applyFill="1">
      <alignment horizontal="left" vertical="top" wrapText="1" indent="1"/>
    </xf>
    <xf numFmtId="0" fontId="12" fillId="0" borderId="5" xfId="6" applyNumberFormat="1" applyFill="1" applyBorder="1">
      <alignment horizontal="left" vertical="top" wrapText="1" indent="1"/>
    </xf>
    <xf numFmtId="0" fontId="12" fillId="0" borderId="7" xfId="6" applyNumberFormat="1" applyFill="1" applyBorder="1">
      <alignment horizontal="left" vertical="top" wrapText="1" indent="1"/>
    </xf>
    <xf numFmtId="0" fontId="12" fillId="0" borderId="12" xfId="6" applyNumberFormat="1" applyFill="1" applyBorder="1">
      <alignment horizontal="left" vertical="top" wrapText="1" indent="1"/>
    </xf>
    <xf numFmtId="168" fontId="9" fillId="0" borderId="9" xfId="5" applyFill="1">
      <alignment horizontal="left" vertical="center" wrapText="1" indent="1"/>
    </xf>
    <xf numFmtId="168" fontId="9" fillId="0" borderId="4" xfId="5" applyFill="1" applyBorder="1">
      <alignment horizontal="left" vertical="center" wrapText="1" indent="1"/>
    </xf>
    <xf numFmtId="168" fontId="9" fillId="37" borderId="9" xfId="5" applyFill="1">
      <alignment horizontal="left" vertical="center" wrapText="1" indent="1"/>
    </xf>
    <xf numFmtId="0" fontId="25" fillId="0" borderId="6" xfId="6" applyNumberFormat="1" applyFont="1" applyFill="1">
      <alignment horizontal="left" vertical="top" wrapText="1" indent="1"/>
    </xf>
    <xf numFmtId="0" fontId="26" fillId="0" borderId="6" xfId="6" applyNumberFormat="1" applyFont="1" applyFill="1">
      <alignment horizontal="left" vertical="top" wrapText="1" indent="1"/>
    </xf>
    <xf numFmtId="168" fontId="9" fillId="38" borderId="9" xfId="5" applyFill="1">
      <alignment horizontal="left" vertical="center" wrapText="1" indent="1"/>
    </xf>
    <xf numFmtId="0" fontId="12" fillId="37" borderId="6" xfId="6" applyNumberFormat="1" applyFill="1">
      <alignment horizontal="left" vertical="top" wrapText="1" indent="1"/>
    </xf>
    <xf numFmtId="0" fontId="0" fillId="37" borderId="0" xfId="0" applyFill="1"/>
    <xf numFmtId="168" fontId="32" fillId="0" borderId="9" xfId="5" applyFont="1" applyFill="1">
      <alignment horizontal="left" vertical="center" wrapText="1" indent="1"/>
    </xf>
    <xf numFmtId="168" fontId="32" fillId="36" borderId="9" xfId="5" applyFont="1" applyFill="1">
      <alignment horizontal="left" vertical="center" wrapText="1" indent="1"/>
    </xf>
    <xf numFmtId="168" fontId="32" fillId="37" borderId="9" xfId="5" applyFont="1" applyFill="1">
      <alignment horizontal="left" vertical="center" wrapText="1" indent="1"/>
    </xf>
    <xf numFmtId="168" fontId="32" fillId="0" borderId="4" xfId="5" applyFont="1" applyFill="1" applyBorder="1">
      <alignment horizontal="left" vertical="center" wrapText="1" indent="1"/>
    </xf>
    <xf numFmtId="0" fontId="33" fillId="0" borderId="6" xfId="6" applyNumberFormat="1" applyFont="1" applyFill="1">
      <alignment horizontal="left" vertical="top" wrapText="1" indent="1"/>
    </xf>
    <xf numFmtId="0" fontId="34" fillId="36" borderId="6" xfId="6" applyNumberFormat="1" applyFont="1" applyFill="1">
      <alignment horizontal="left" vertical="top" wrapText="1" indent="1"/>
    </xf>
    <xf numFmtId="0" fontId="33" fillId="37" borderId="6" xfId="6" applyNumberFormat="1" applyFont="1" applyFill="1">
      <alignment horizontal="left" vertical="top" wrapText="1" indent="1"/>
    </xf>
    <xf numFmtId="0" fontId="35" fillId="0" borderId="6" xfId="6" applyNumberFormat="1" applyFont="1" applyFill="1">
      <alignment horizontal="left" vertical="top" wrapText="1" indent="1"/>
    </xf>
    <xf numFmtId="0" fontId="35" fillId="0" borderId="5" xfId="6" applyNumberFormat="1" applyFont="1" applyFill="1" applyBorder="1">
      <alignment horizontal="left" vertical="top" wrapText="1" indent="1"/>
    </xf>
    <xf numFmtId="0" fontId="36" fillId="37" borderId="0" xfId="0" applyFont="1" applyFill="1"/>
    <xf numFmtId="0" fontId="39" fillId="6" borderId="0" xfId="8" applyFont="1">
      <alignment horizontal="center"/>
    </xf>
    <xf numFmtId="0" fontId="36" fillId="2" borderId="0" xfId="0" applyFont="1" applyFill="1" applyBorder="1"/>
    <xf numFmtId="0" fontId="36" fillId="2" borderId="0" xfId="0" applyFont="1" applyFill="1"/>
    <xf numFmtId="0" fontId="41" fillId="7" borderId="3" xfId="9" applyFont="1">
      <alignment horizontal="left" vertical="center" indent="1"/>
    </xf>
    <xf numFmtId="0" fontId="41" fillId="6" borderId="3" xfId="10" applyFont="1" applyAlignment="1">
      <alignment horizontal="left" vertical="center" indent="1"/>
    </xf>
    <xf numFmtId="168" fontId="32" fillId="39" borderId="9" xfId="5" applyFont="1" applyFill="1">
      <alignment horizontal="left" vertical="center" wrapText="1" indent="1"/>
    </xf>
    <xf numFmtId="0" fontId="35" fillId="37" borderId="6" xfId="6" applyNumberFormat="1" applyFont="1" applyFill="1">
      <alignment horizontal="left" vertical="top" wrapText="1" indent="1"/>
    </xf>
    <xf numFmtId="0" fontId="36" fillId="0" borderId="0" xfId="0" applyFont="1" applyFill="1"/>
    <xf numFmtId="0" fontId="34" fillId="0" borderId="6" xfId="6" applyNumberFormat="1" applyFont="1" applyFill="1">
      <alignment horizontal="left" vertical="top" wrapText="1" indent="1"/>
    </xf>
    <xf numFmtId="0" fontId="34" fillId="37" borderId="6" xfId="6" applyNumberFormat="1" applyFont="1" applyFill="1">
      <alignment horizontal="left" vertical="top" wrapText="1" indent="1"/>
    </xf>
    <xf numFmtId="168" fontId="32" fillId="38" borderId="9" xfId="5" applyFont="1" applyFill="1">
      <alignment horizontal="left" vertical="center" wrapText="1" indent="1"/>
    </xf>
    <xf numFmtId="0" fontId="33" fillId="38" borderId="6" xfId="6" applyNumberFormat="1" applyFont="1" applyFill="1">
      <alignment horizontal="left" vertical="top" wrapText="1" indent="1"/>
    </xf>
    <xf numFmtId="0" fontId="36" fillId="0" borderId="0" xfId="0" applyFont="1"/>
    <xf numFmtId="0" fontId="42" fillId="0" borderId="0" xfId="0" applyFont="1"/>
    <xf numFmtId="0" fontId="35" fillId="0" borderId="12" xfId="6" applyNumberFormat="1" applyFont="1" applyFill="1" applyBorder="1">
      <alignment horizontal="left" vertical="top" wrapText="1" indent="1"/>
    </xf>
    <xf numFmtId="0" fontId="35" fillId="0" borderId="7" xfId="6" applyNumberFormat="1" applyFont="1" applyFill="1" applyBorder="1">
      <alignment horizontal="left" vertical="top" wrapText="1" indent="1"/>
    </xf>
    <xf numFmtId="0" fontId="33" fillId="39" borderId="6" xfId="6" applyNumberFormat="1" applyFont="1" applyFill="1">
      <alignment horizontal="left" vertical="top" wrapText="1" indent="1"/>
    </xf>
    <xf numFmtId="0" fontId="35" fillId="39" borderId="6" xfId="6" applyNumberFormat="1" applyFont="1" applyFill="1">
      <alignment horizontal="left" vertical="top" wrapText="1" indent="1"/>
    </xf>
    <xf numFmtId="0" fontId="36" fillId="39" borderId="0" xfId="0" applyFont="1" applyFill="1"/>
    <xf numFmtId="0" fontId="34" fillId="38" borderId="6" xfId="6" applyNumberFormat="1" applyFont="1" applyFill="1">
      <alignment horizontal="left" vertical="top" wrapText="1" indent="1"/>
    </xf>
    <xf numFmtId="168" fontId="32" fillId="40" borderId="9" xfId="5" applyFont="1" applyFill="1">
      <alignment horizontal="left" vertical="center" wrapText="1" indent="1"/>
    </xf>
    <xf numFmtId="0" fontId="34" fillId="40" borderId="6" xfId="6" applyNumberFormat="1" applyFont="1" applyFill="1">
      <alignment horizontal="left" vertical="top" wrapText="1" indent="1"/>
    </xf>
    <xf numFmtId="0" fontId="42" fillId="41" borderId="0" xfId="0" applyFont="1" applyFill="1" applyAlignment="1">
      <alignment vertical="top" wrapText="1"/>
    </xf>
    <xf numFmtId="0" fontId="0" fillId="0" borderId="0" xfId="0" applyFill="1"/>
    <xf numFmtId="168" fontId="9" fillId="41" borderId="9" xfId="5" applyFill="1">
      <alignment horizontal="left" vertical="center" wrapText="1" indent="1"/>
    </xf>
    <xf numFmtId="0" fontId="34" fillId="41" borderId="6" xfId="6" applyNumberFormat="1" applyFont="1" applyFill="1">
      <alignment horizontal="left" vertical="top" wrapText="1" indent="1"/>
    </xf>
    <xf numFmtId="168" fontId="9" fillId="38" borderId="20" xfId="5" applyFill="1" applyBorder="1">
      <alignment horizontal="left" vertical="center" wrapText="1" indent="1"/>
    </xf>
    <xf numFmtId="0" fontId="34" fillId="38" borderId="0" xfId="6" applyNumberFormat="1" applyFont="1" applyFill="1" applyBorder="1">
      <alignment horizontal="left" vertical="top" wrapText="1" indent="1"/>
    </xf>
    <xf numFmtId="168" fontId="9" fillId="0" borderId="21" xfId="5" applyFill="1" applyBorder="1">
      <alignment horizontal="left" vertical="center" wrapText="1" indent="1"/>
    </xf>
    <xf numFmtId="0" fontId="43" fillId="37" borderId="0" xfId="0" applyFont="1" applyFill="1" applyAlignment="1">
      <alignment horizontal="left" vertical="center" wrapText="1"/>
    </xf>
    <xf numFmtId="168" fontId="9" fillId="0" borderId="20" xfId="5" applyFill="1" applyBorder="1">
      <alignment horizontal="left" vertical="center" wrapText="1" indent="1"/>
    </xf>
    <xf numFmtId="168" fontId="9" fillId="41" borderId="22" xfId="5" applyFill="1" applyBorder="1">
      <alignment horizontal="left" vertical="center" wrapText="1" indent="1"/>
    </xf>
    <xf numFmtId="0" fontId="34" fillId="41" borderId="23" xfId="6" applyNumberFormat="1" applyFont="1" applyFill="1" applyBorder="1">
      <alignment horizontal="left" vertical="top" wrapText="1" indent="1"/>
    </xf>
    <xf numFmtId="168" fontId="9" fillId="0" borderId="0" xfId="5" applyFill="1" applyBorder="1">
      <alignment horizontal="left" vertical="center" wrapText="1" indent="1"/>
    </xf>
    <xf numFmtId="168" fontId="9" fillId="37" borderId="4" xfId="5" applyFill="1" applyBorder="1">
      <alignment horizontal="left" vertical="center" wrapText="1" indent="1"/>
    </xf>
    <xf numFmtId="0" fontId="12" fillId="37" borderId="5" xfId="6" applyNumberFormat="1" applyFill="1" applyBorder="1">
      <alignment horizontal="left" vertical="top" wrapText="1" indent="1"/>
    </xf>
    <xf numFmtId="0" fontId="12" fillId="0" borderId="0" xfId="6" applyNumberFormat="1" applyFill="1" applyBorder="1">
      <alignment horizontal="left" vertical="top" wrapText="1" indent="1"/>
    </xf>
    <xf numFmtId="0" fontId="34" fillId="0" borderId="0" xfId="6" applyNumberFormat="1" applyFont="1" applyFill="1" applyBorder="1">
      <alignment horizontal="left" vertical="top" wrapText="1" indent="1"/>
    </xf>
    <xf numFmtId="0" fontId="2" fillId="0" borderId="0" xfId="12" applyNumberFormat="1" applyFont="1" applyFill="1" applyBorder="1" applyAlignment="1">
      <alignment horizontal="left" vertical="top" wrapText="1" indent="1"/>
    </xf>
    <xf numFmtId="0" fontId="33" fillId="39" borderId="12" xfId="6" applyNumberFormat="1" applyFont="1" applyFill="1" applyBorder="1" applyAlignment="1">
      <alignment horizontal="center" vertical="center" wrapText="1"/>
    </xf>
    <xf numFmtId="0" fontId="33" fillId="39" borderId="17" xfId="6" applyNumberFormat="1" applyFont="1" applyFill="1" applyBorder="1" applyAlignment="1">
      <alignment horizontal="center" vertical="center" wrapText="1"/>
    </xf>
    <xf numFmtId="0" fontId="7" fillId="0" borderId="0" xfId="2">
      <alignment horizontal="left" indent="3"/>
    </xf>
    <xf numFmtId="169" fontId="0" fillId="0" borderId="8" xfId="7" applyNumberFormat="1" applyFont="1">
      <alignment horizontal="left" vertical="center" wrapText="1" indent="1"/>
    </xf>
    <xf numFmtId="169" fontId="11" fillId="0" borderId="8" xfId="7" applyNumberFormat="1">
      <alignment horizontal="left" vertical="center" wrapText="1" indent="1"/>
    </xf>
    <xf numFmtId="0" fontId="37" fillId="0" borderId="8" xfId="7" applyNumberFormat="1" applyFont="1">
      <alignment horizontal="left" vertical="center" wrapText="1" indent="1"/>
    </xf>
    <xf numFmtId="0" fontId="38" fillId="0" borderId="0" xfId="12" applyNumberFormat="1" applyFont="1" applyFill="1" applyBorder="1" applyAlignment="1">
      <alignment horizontal="left" vertical="top" wrapText="1" indent="1"/>
    </xf>
    <xf numFmtId="0" fontId="40" fillId="0" borderId="0" xfId="2" applyFont="1">
      <alignment horizontal="left" indent="3"/>
    </xf>
    <xf numFmtId="0" fontId="35" fillId="0" borderId="0" xfId="12" applyNumberFormat="1" applyFont="1" applyFill="1" applyBorder="1" applyAlignment="1">
      <alignment horizontal="left" vertical="top" wrapText="1" indent="1"/>
    </xf>
    <xf numFmtId="0" fontId="1" fillId="0" borderId="0" xfId="12" applyNumberFormat="1" applyFont="1" applyFill="1" applyBorder="1" applyAlignment="1">
      <alignment horizontal="left" vertical="top" wrapText="1" indent="1"/>
    </xf>
    <xf numFmtId="169" fontId="11" fillId="0" borderId="5" xfId="7" applyNumberFormat="1" applyBorder="1">
      <alignment horizontal="left" vertical="center" wrapText="1" indent="1"/>
    </xf>
    <xf numFmtId="169" fontId="36" fillId="0" borderId="8" xfId="7" applyNumberFormat="1" applyFont="1">
      <alignment horizontal="left" vertical="center" wrapText="1" indent="1"/>
    </xf>
    <xf numFmtId="0" fontId="33" fillId="39" borderId="18" xfId="6" applyNumberFormat="1" applyFont="1" applyFill="1" applyBorder="1" applyAlignment="1">
      <alignment horizontal="center" vertical="center" wrapText="1"/>
    </xf>
    <xf numFmtId="0" fontId="33" fillId="0" borderId="12" xfId="6" applyNumberFormat="1" applyFont="1" applyFill="1" applyBorder="1" applyAlignment="1">
      <alignment horizontal="center" vertical="center" wrapText="1"/>
    </xf>
    <xf numFmtId="0" fontId="33" fillId="0" borderId="18" xfId="6" applyNumberFormat="1" applyFont="1" applyFill="1" applyBorder="1" applyAlignment="1">
      <alignment horizontal="center" vertical="center" wrapText="1"/>
    </xf>
  </cellXfs>
  <cellStyles count="60">
    <cellStyle name="20% - Énfasis1" xfId="29" builtinId="30" customBuiltin="1"/>
    <cellStyle name="20% - Énfasis2" xfId="32" builtinId="34" customBuiltin="1"/>
    <cellStyle name="20% - Énfasis3" xfId="36" builtinId="38" customBuiltin="1"/>
    <cellStyle name="20% - Énfasis4" xfId="40" builtinId="42" customBuiltin="1"/>
    <cellStyle name="20% - Énfasis5" xfId="43" builtinId="46" customBuiltin="1"/>
    <cellStyle name="20% - Énfasis6" xfId="47" builtinId="50" customBuiltin="1"/>
    <cellStyle name="40% - Énfasis1" xfId="1" builtinId="31" customBuiltin="1"/>
    <cellStyle name="40% - Énfasis2" xfId="33" builtinId="35" customBuiltin="1"/>
    <cellStyle name="40% - Énfasis3" xfId="37" builtinId="39" customBuiltin="1"/>
    <cellStyle name="40% - Énfasis4" xfId="41" builtinId="43" customBuiltin="1"/>
    <cellStyle name="40% - Énfasis5" xfId="44" builtinId="47" customBuiltin="1"/>
    <cellStyle name="40% - Énfasis6" xfId="48" builtinId="51" customBuiltin="1"/>
    <cellStyle name="60% - Énfasis1" xfId="30" builtinId="32" customBuiltin="1"/>
    <cellStyle name="60% - Énfasis2" xfId="34" builtinId="36" customBuiltin="1"/>
    <cellStyle name="60% - Énfasis3" xfId="38" builtinId="40" customBuiltin="1"/>
    <cellStyle name="60% - Énfasis4" xfId="42" builtinId="44" customBuiltin="1"/>
    <cellStyle name="60% - Énfasis5" xfId="45" builtinId="48" customBuiltin="1"/>
    <cellStyle name="60% - Énfasis6" xfId="49" builtinId="52" customBuiltin="1"/>
    <cellStyle name="Actividad" xfId="58" xr:uid="{00000000-0005-0000-0000-000012000000}"/>
    <cellStyle name="Bueno" xfId="20" builtinId="26" customBuiltin="1"/>
    <cellStyle name="Cálculo" xfId="25" builtinId="22" customBuiltin="1"/>
    <cellStyle name="Celda de comprobación" xfId="27" builtinId="23" customBuiltin="1"/>
    <cellStyle name="Celda vinculada" xfId="26" builtinId="24" customBuiltin="1"/>
    <cellStyle name="Detalle de día" xfId="6" xr:uid="{00000000-0005-0000-0000-000017000000}"/>
    <cellStyle name="Día" xfId="5" xr:uid="{00000000-0005-0000-0000-000018000000}"/>
    <cellStyle name="Encabezado 1" xfId="2" builtinId="16" customBuiltin="1"/>
    <cellStyle name="Encabezado 1 2" xfId="51" xr:uid="{00000000-0005-0000-0000-00001A000000}"/>
    <cellStyle name="Encabezado 4" xfId="11" builtinId="19" customBuiltin="1"/>
    <cellStyle name="Encabezado 4 2" xfId="55" xr:uid="{00000000-0005-0000-0000-00001C000000}"/>
    <cellStyle name="Encabezado de notas" xfId="7" xr:uid="{00000000-0005-0000-0000-00001D000000}"/>
    <cellStyle name="Encabezados de los periodos" xfId="57" xr:uid="{00000000-0005-0000-0000-00001E000000}"/>
    <cellStyle name="Encabezados del proyecto" xfId="56" xr:uid="{00000000-0005-0000-0000-00001F000000}"/>
    <cellStyle name="Énfasis1" xfId="3" builtinId="29" customBuiltin="1"/>
    <cellStyle name="Énfasis2" xfId="31" builtinId="33" customBuiltin="1"/>
    <cellStyle name="Énfasis3" xfId="35" builtinId="37" customBuiltin="1"/>
    <cellStyle name="Énfasis4" xfId="39" builtinId="41" customBuiltin="1"/>
    <cellStyle name="Énfasis5" xfId="4" builtinId="45" customBuiltin="1"/>
    <cellStyle name="Énfasis6" xfId="46" builtinId="49" customBuiltin="1"/>
    <cellStyle name="Entrada" xfId="23" builtinId="20" customBuiltin="1"/>
    <cellStyle name="Incorrecto" xfId="21" builtinId="27" customBuiltin="1"/>
    <cellStyle name="Millares" xfId="15" builtinId="3" customBuiltin="1"/>
    <cellStyle name="Millares [0]" xfId="16" builtinId="6" customBuiltin="1"/>
    <cellStyle name="Moneda" xfId="17" builtinId="4" customBuiltin="1"/>
    <cellStyle name="Moneda [0]" xfId="18" builtinId="7" customBuiltin="1"/>
    <cellStyle name="Neutral" xfId="22" builtinId="28" customBuiltin="1"/>
    <cellStyle name="Normal" xfId="0" builtinId="0" customBuiltin="1"/>
    <cellStyle name="Normal 2" xfId="52" xr:uid="{00000000-0005-0000-0000-00002E000000}"/>
    <cellStyle name="Notas" xfId="12" xr:uid="{00000000-0005-0000-0000-00002F000000}"/>
    <cellStyle name="Porcentaje" xfId="19" builtinId="5" customBuiltin="1"/>
    <cellStyle name="Porcentaje completado" xfId="59" xr:uid="{00000000-0005-0000-0000-000031000000}"/>
    <cellStyle name="Salida" xfId="24" builtinId="21" customBuiltin="1"/>
    <cellStyle name="Texto de advertencia" xfId="28" builtinId="11" customBuiltin="1"/>
    <cellStyle name="Texto explicativo" xfId="13" builtinId="53" customBuiltin="1"/>
    <cellStyle name="Título" xfId="8" builtinId="15" customBuiltin="1"/>
    <cellStyle name="Título 2" xfId="9" builtinId="17" customBuiltin="1"/>
    <cellStyle name="Título 2 2" xfId="53" xr:uid="{00000000-0005-0000-0000-000037000000}"/>
    <cellStyle name="Título 3" xfId="10" builtinId="18" customBuiltin="1"/>
    <cellStyle name="Título 3 2" xfId="54" xr:uid="{00000000-0005-0000-0000-000039000000}"/>
    <cellStyle name="Título 4" xfId="50" xr:uid="{00000000-0005-0000-0000-00003A000000}"/>
    <cellStyle name="Total" xfId="14" builtinId="25" customBuiltin="1"/>
  </cellStyles>
  <dxfs count="24">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7BF1A-1A62-485D-90E0-485F8A2F0C27}">
  <sheetPr>
    <tabColor theme="4" tint="-0.249977111117893"/>
    <pageSetUpPr autoPageBreaks="0" fitToPage="1"/>
  </sheetPr>
  <dimension ref="A1:I168"/>
  <sheetViews>
    <sheetView showGridLines="0" tabSelected="1" topLeftCell="A29" zoomScale="80" zoomScaleNormal="80" workbookViewId="0">
      <selection activeCell="L53" sqref="L53"/>
    </sheetView>
  </sheetViews>
  <sheetFormatPr baseColWidth="10" defaultColWidth="8.75" defaultRowHeight="16.5" x14ac:dyDescent="0.3"/>
  <cols>
    <col min="1" max="1" width="2" customWidth="1"/>
    <col min="2" max="2" width="18.25" customWidth="1"/>
    <col min="3" max="8" width="18.625" customWidth="1"/>
    <col min="9" max="9" width="2.5" customWidth="1"/>
    <col min="14" max="14" width="6.75" customWidth="1"/>
  </cols>
  <sheetData>
    <row r="1" spans="1:8" ht="54" hidden="1" customHeight="1" x14ac:dyDescent="0.7">
      <c r="A1" s="2"/>
      <c r="B1" s="1">
        <f ca="1">YEAR(TODAY())</f>
        <v>2023</v>
      </c>
      <c r="C1" s="70" t="s">
        <v>2</v>
      </c>
      <c r="D1" s="70"/>
      <c r="E1" s="70"/>
      <c r="F1" s="2"/>
      <c r="G1" s="2"/>
      <c r="H1" s="2"/>
    </row>
    <row r="2" spans="1:8" ht="15.95" hidden="1" customHeight="1" x14ac:dyDescent="0.3">
      <c r="A2" s="3"/>
      <c r="B2" s="4" t="s">
        <v>0</v>
      </c>
      <c r="C2" s="5" t="str">
        <f ca="1">UPPER(TEXT(C3,"dddd"))</f>
        <v>MARTES</v>
      </c>
      <c r="D2" s="4" t="str">
        <f t="shared" ref="D2:H2" ca="1" si="0">UPPER(TEXT(D3,"dddd"))</f>
        <v>MIÉRCOLES</v>
      </c>
      <c r="E2" s="5" t="str">
        <f t="shared" ca="1" si="0"/>
        <v>JUEVES</v>
      </c>
      <c r="F2" s="4" t="str">
        <f t="shared" ca="1" si="0"/>
        <v>VIERNES</v>
      </c>
      <c r="G2" s="5" t="str">
        <f t="shared" ca="1" si="0"/>
        <v>SÁBADO</v>
      </c>
      <c r="H2" s="4" t="str">
        <f t="shared" ca="1" si="0"/>
        <v>DOMINGO</v>
      </c>
    </row>
    <row r="3" spans="1:8" ht="16.5" hidden="1" customHeight="1" x14ac:dyDescent="0.3">
      <c r="B3" s="11">
        <f t="array" aca="1" ref="B3:H3" ca="1">Días+1+DATE(Calendario1Año,Calendario1MesOpción,1)-WEEKDAY(DATE(Calendario1Año,Calendario1MesOpción,1),DíaDeLaSemanaOpción)</f>
        <v>45012</v>
      </c>
      <c r="C3" s="11">
        <f ca="1"/>
        <v>45013</v>
      </c>
      <c r="D3" s="11">
        <f ca="1"/>
        <v>45014</v>
      </c>
      <c r="E3" s="11">
        <f ca="1"/>
        <v>45015</v>
      </c>
      <c r="F3" s="11">
        <f ca="1"/>
        <v>45016</v>
      </c>
      <c r="G3" s="11">
        <f ca="1"/>
        <v>45017</v>
      </c>
      <c r="H3" s="12">
        <f ca="1"/>
        <v>45018</v>
      </c>
    </row>
    <row r="4" spans="1:8" ht="56.25" hidden="1" customHeight="1" x14ac:dyDescent="0.3">
      <c r="B4" s="7"/>
      <c r="C4" s="7"/>
      <c r="D4" s="7"/>
      <c r="E4" s="7"/>
      <c r="F4" s="7"/>
      <c r="G4" s="7"/>
      <c r="H4" s="8"/>
    </row>
    <row r="5" spans="1:8" ht="16.5" hidden="1" customHeight="1" x14ac:dyDescent="0.3">
      <c r="B5" s="11">
        <f t="array" aca="1" ref="B5:H5" ca="1">Días+8+DATE(Calendario1Año,Calendario1MesOpción,1)-WEEKDAY(DATE(Calendario1Año,Calendario1MesOpción,1),DíaDeLaSemanaOpción)</f>
        <v>45019</v>
      </c>
      <c r="C5" s="11">
        <f ca="1"/>
        <v>45020</v>
      </c>
      <c r="D5" s="11">
        <f ca="1"/>
        <v>45021</v>
      </c>
      <c r="E5" s="11">
        <f ca="1"/>
        <v>45022</v>
      </c>
      <c r="F5" s="11">
        <f ca="1"/>
        <v>45023</v>
      </c>
      <c r="G5" s="11">
        <f ca="1"/>
        <v>45024</v>
      </c>
      <c r="H5" s="12">
        <f ca="1"/>
        <v>45025</v>
      </c>
    </row>
    <row r="6" spans="1:8" ht="56.25" hidden="1" customHeight="1" x14ac:dyDescent="0.3">
      <c r="B6" s="7"/>
      <c r="C6" s="7"/>
      <c r="D6" s="14"/>
      <c r="E6" s="14"/>
      <c r="F6" s="14"/>
      <c r="G6" s="7"/>
      <c r="H6" s="10"/>
    </row>
    <row r="7" spans="1:8" ht="16.5" hidden="1" customHeight="1" x14ac:dyDescent="0.3">
      <c r="B7" s="11">
        <f t="array" aca="1" ref="B7:H7" ca="1">Días+15+DATE(Calendario1Año,Calendario1MesOpción,1)-WEEKDAY(DATE(Calendario1Año,Calendario1MesOpción,1),DíaDeLaSemanaOpción)</f>
        <v>45026</v>
      </c>
      <c r="C7" s="11">
        <f ca="1"/>
        <v>45027</v>
      </c>
      <c r="D7" s="11">
        <f ca="1"/>
        <v>45028</v>
      </c>
      <c r="E7" s="11">
        <f ca="1"/>
        <v>45029</v>
      </c>
      <c r="F7" s="11">
        <f ca="1"/>
        <v>45030</v>
      </c>
      <c r="G7" s="11">
        <f ca="1"/>
        <v>45031</v>
      </c>
      <c r="H7" s="12">
        <f ca="1"/>
        <v>45032</v>
      </c>
    </row>
    <row r="8" spans="1:8" ht="56.25" hidden="1" customHeight="1" x14ac:dyDescent="0.3">
      <c r="B8" s="14"/>
      <c r="C8" s="14"/>
      <c r="D8" s="15"/>
      <c r="E8" s="14"/>
      <c r="F8" s="14"/>
      <c r="G8" s="7"/>
      <c r="H8" s="8"/>
    </row>
    <row r="9" spans="1:8" ht="16.5" hidden="1" customHeight="1" x14ac:dyDescent="0.3">
      <c r="B9" s="19">
        <f t="array" aca="1" ref="B9:H9" ca="1">Días+22+DATE(Calendario1Año,Calendario1MesOpción,1)-WEEKDAY(DATE(Calendario1Año,Calendario1MesOpción,1),DíaDeLaSemanaOpción)</f>
        <v>45033</v>
      </c>
      <c r="C9" s="19">
        <f ca="1"/>
        <v>45034</v>
      </c>
      <c r="D9" s="19">
        <f ca="1"/>
        <v>45035</v>
      </c>
      <c r="E9" s="20">
        <f ca="1"/>
        <v>45036</v>
      </c>
      <c r="F9" s="49">
        <f ca="1"/>
        <v>45037</v>
      </c>
      <c r="G9" s="19">
        <f ca="1"/>
        <v>45038</v>
      </c>
      <c r="H9" s="22">
        <f ca="1"/>
        <v>45039</v>
      </c>
    </row>
    <row r="10" spans="1:8" ht="57" hidden="1" customHeight="1" x14ac:dyDescent="0.3">
      <c r="B10" s="23"/>
      <c r="C10" s="23"/>
      <c r="D10" s="23"/>
      <c r="E10" s="24" t="s">
        <v>18</v>
      </c>
      <c r="F10" s="50" t="s">
        <v>5</v>
      </c>
      <c r="G10" s="26"/>
      <c r="H10" s="27"/>
    </row>
    <row r="11" spans="1:8" ht="16.5" hidden="1" customHeight="1" x14ac:dyDescent="0.3">
      <c r="B11" s="21">
        <f t="array" aca="1" ref="B11:H11" ca="1">Días+29+DATE(Calendario1Año,Calendario1MesOpción,1)-WEEKDAY(DATE(Calendario1Año,Calendario1MesOpción,1),DíaDeLaSemanaOpción)</f>
        <v>45040</v>
      </c>
      <c r="C11" s="21">
        <f ca="1"/>
        <v>45041</v>
      </c>
      <c r="D11" s="21">
        <f ca="1"/>
        <v>45042</v>
      </c>
      <c r="E11" s="21">
        <f ca="1"/>
        <v>45043</v>
      </c>
      <c r="F11" s="21">
        <f ca="1"/>
        <v>45044</v>
      </c>
      <c r="G11" s="19">
        <f ca="1"/>
        <v>45045</v>
      </c>
      <c r="H11" s="22">
        <f ca="1"/>
        <v>45046</v>
      </c>
    </row>
    <row r="12" spans="1:8" ht="57" hidden="1" customHeight="1" x14ac:dyDescent="0.3">
      <c r="B12" s="18"/>
      <c r="C12" s="25"/>
      <c r="D12" s="25"/>
      <c r="E12" s="25"/>
      <c r="F12" s="25"/>
      <c r="G12" s="26"/>
      <c r="H12" s="27"/>
    </row>
    <row r="13" spans="1:8" ht="16.5" hidden="1" customHeight="1" x14ac:dyDescent="0.3">
      <c r="B13" s="19">
        <f t="array" aca="1" ref="B13:C13" ca="1">Días+36+DATE(Calendario1Año,Calendario1MesOpción,1)-WEEKDAY(DATE(Calendario1Año,Calendario1MesOpción,1),DíaDeLaSemanaOpción)</f>
        <v>45047</v>
      </c>
      <c r="C13" s="19">
        <f ca="1"/>
        <v>45048</v>
      </c>
      <c r="D13" s="73"/>
      <c r="E13" s="73"/>
      <c r="F13" s="73"/>
      <c r="G13" s="73"/>
      <c r="H13" s="73"/>
    </row>
    <row r="14" spans="1:8" ht="102.75" hidden="1" customHeight="1" x14ac:dyDescent="0.3">
      <c r="B14" s="26"/>
      <c r="C14" s="26"/>
      <c r="D14" s="74"/>
      <c r="E14" s="74"/>
      <c r="F14" s="74"/>
      <c r="G14" s="74"/>
      <c r="H14" s="74"/>
    </row>
    <row r="15" spans="1:8" ht="54" hidden="1" customHeight="1" x14ac:dyDescent="0.7">
      <c r="A15" s="2"/>
      <c r="B15" s="29">
        <f ca="1">YEAR(DATE(Calendario1Año,Calendario1MesOpción+1,1))</f>
        <v>2023</v>
      </c>
      <c r="C15" s="75" t="str">
        <f ca="1">TEXT(DATE(Calendario1Año,Calendario1MesOpción+1,1),"mmmm")</f>
        <v>mayo</v>
      </c>
      <c r="D15" s="75"/>
      <c r="E15" s="75"/>
      <c r="F15" s="30"/>
      <c r="G15" s="30"/>
      <c r="H15" s="31"/>
    </row>
    <row r="16" spans="1:8" ht="15.95" hidden="1" customHeight="1" x14ac:dyDescent="0.3">
      <c r="A16" s="3"/>
      <c r="B16" s="32" t="str">
        <f ca="1">UPPER(TEXT(B17,"dddd"))</f>
        <v>LUNES</v>
      </c>
      <c r="C16" s="33" t="str">
        <f t="shared" ref="C16:H16" ca="1" si="1">UPPER(TEXT(C17,"dddd"))</f>
        <v>MARTES</v>
      </c>
      <c r="D16" s="32" t="str">
        <f t="shared" ca="1" si="1"/>
        <v>MIÉRCOLES</v>
      </c>
      <c r="E16" s="33" t="str">
        <f t="shared" ca="1" si="1"/>
        <v>JUEVES</v>
      </c>
      <c r="F16" s="32" t="str">
        <f t="shared" ca="1" si="1"/>
        <v>VIERNES</v>
      </c>
      <c r="G16" s="33" t="str">
        <f t="shared" ca="1" si="1"/>
        <v>SÁBADO</v>
      </c>
      <c r="H16" s="32" t="str">
        <f t="shared" ca="1" si="1"/>
        <v>DOMINGO</v>
      </c>
    </row>
    <row r="17" spans="1:8" ht="16.5" hidden="1" customHeight="1" x14ac:dyDescent="0.3">
      <c r="B17" s="19">
        <f t="array" aca="1" ref="B17:H17" ca="1">Días+1+DATE(Calendario2Año,Calendario2MesOpción,1)-WEEKDAY(DATE(Calendario2Año,Calendario2MesOpción,1),DíaDeLaSemanaOpción)</f>
        <v>45047</v>
      </c>
      <c r="C17" s="21">
        <f ca="1"/>
        <v>45048</v>
      </c>
      <c r="D17" s="21">
        <f ca="1"/>
        <v>45049</v>
      </c>
      <c r="E17" s="21">
        <f ca="1"/>
        <v>45050</v>
      </c>
      <c r="F17" s="21">
        <f ca="1"/>
        <v>45051</v>
      </c>
      <c r="G17" s="19">
        <f ca="1"/>
        <v>45052</v>
      </c>
      <c r="H17" s="22">
        <f ca="1"/>
        <v>45053</v>
      </c>
    </row>
    <row r="18" spans="1:8" ht="56.25" hidden="1" customHeight="1" x14ac:dyDescent="0.3">
      <c r="B18" s="23"/>
      <c r="C18" s="18"/>
      <c r="D18" s="38" t="s">
        <v>23</v>
      </c>
      <c r="E18" s="18"/>
      <c r="F18" s="38" t="s">
        <v>19</v>
      </c>
      <c r="G18" s="26"/>
      <c r="H18" s="27"/>
    </row>
    <row r="19" spans="1:8" ht="16.5" hidden="1" customHeight="1" x14ac:dyDescent="0.3">
      <c r="B19" s="21">
        <f t="array" aca="1" ref="B19:H19" ca="1">Días+8+DATE(Calendario2Año,Calendario2MesOpción,1)-WEEKDAY(DATE(Calendario2Año,Calendario2MesOpción,1),DíaDeLaSemanaOpción)</f>
        <v>45054</v>
      </c>
      <c r="C19" s="21">
        <f ca="1"/>
        <v>45055</v>
      </c>
      <c r="D19" s="34">
        <f ca="1"/>
        <v>45056</v>
      </c>
      <c r="E19" s="34">
        <f ca="1"/>
        <v>45057</v>
      </c>
      <c r="F19" s="34">
        <f ca="1"/>
        <v>45058</v>
      </c>
      <c r="G19" s="19">
        <f ca="1"/>
        <v>45059</v>
      </c>
      <c r="H19" s="22">
        <f ca="1"/>
        <v>45060</v>
      </c>
    </row>
    <row r="20" spans="1:8" ht="56.25" hidden="1" customHeight="1" x14ac:dyDescent="0.3">
      <c r="B20" s="38"/>
      <c r="C20" s="38" t="s">
        <v>15</v>
      </c>
      <c r="D20" s="68" t="s">
        <v>21</v>
      </c>
      <c r="E20" s="69"/>
      <c r="F20" s="69"/>
      <c r="G20" s="26"/>
      <c r="H20" s="27"/>
    </row>
    <row r="21" spans="1:8" ht="16.5" hidden="1" customHeight="1" x14ac:dyDescent="0.3">
      <c r="B21" s="20">
        <f t="array" aca="1" ref="B21:H21" ca="1">Días+15+DATE(Calendario2Año,Calendario2MesOpción,1)-WEEKDAY(DATE(Calendario2Año,Calendario2MesOpción,1),DíaDeLaSemanaOpción)</f>
        <v>45061</v>
      </c>
      <c r="C21" s="39">
        <f ca="1"/>
        <v>45062</v>
      </c>
      <c r="D21" s="21">
        <f ca="1"/>
        <v>45063</v>
      </c>
      <c r="E21" s="21">
        <f ca="1"/>
        <v>45064</v>
      </c>
      <c r="F21" s="21">
        <f ca="1"/>
        <v>45065</v>
      </c>
      <c r="G21" s="19">
        <f ca="1"/>
        <v>45066</v>
      </c>
      <c r="H21" s="22">
        <f ca="1"/>
        <v>45067</v>
      </c>
    </row>
    <row r="22" spans="1:8" ht="74.25" hidden="1" customHeight="1" x14ac:dyDescent="0.3">
      <c r="B22" s="24" t="s">
        <v>20</v>
      </c>
      <c r="C22" s="48" t="s">
        <v>7</v>
      </c>
      <c r="D22" s="38" t="s">
        <v>24</v>
      </c>
      <c r="E22" s="18"/>
      <c r="F22" s="18"/>
      <c r="G22" s="7"/>
      <c r="H22" s="8"/>
    </row>
    <row r="23" spans="1:8" ht="16.5" hidden="1" customHeight="1" x14ac:dyDescent="0.3">
      <c r="B23" s="13">
        <f t="array" aca="1" ref="B23:H23" ca="1">Días+22+DATE(Calendario2Año,Calendario2MesOpción,1)-WEEKDAY(DATE(Calendario2Año,Calendario2MesOpción,1),DíaDeLaSemanaOpción)</f>
        <v>45068</v>
      </c>
      <c r="C23" s="13">
        <f ca="1"/>
        <v>45069</v>
      </c>
      <c r="D23" s="13">
        <f ca="1"/>
        <v>45070</v>
      </c>
      <c r="E23" s="13">
        <f ca="1"/>
        <v>45071</v>
      </c>
      <c r="F23" s="13">
        <f ca="1"/>
        <v>45072</v>
      </c>
      <c r="G23" s="11">
        <f ca="1"/>
        <v>45073</v>
      </c>
      <c r="H23" s="12">
        <f ca="1"/>
        <v>45074</v>
      </c>
    </row>
    <row r="24" spans="1:8" ht="56.25" hidden="1" customHeight="1" x14ac:dyDescent="0.3">
      <c r="B24" s="17"/>
      <c r="C24" s="17"/>
      <c r="D24" s="17"/>
      <c r="E24" s="17"/>
      <c r="F24" s="17"/>
      <c r="G24" s="7"/>
      <c r="H24" s="8"/>
    </row>
    <row r="25" spans="1:8" ht="16.5" hidden="1" customHeight="1" x14ac:dyDescent="0.3">
      <c r="B25" s="13">
        <f t="array" aca="1" ref="B25:H25" ca="1">Días+29+DATE(Calendario2Año,Calendario2MesOpción,1)-WEEKDAY(DATE(Calendario2Año,Calendario2MesOpción,1),DíaDeLaSemanaOpción)</f>
        <v>45075</v>
      </c>
      <c r="C25" s="13">
        <f ca="1"/>
        <v>45076</v>
      </c>
      <c r="D25" s="13">
        <f ca="1"/>
        <v>45077</v>
      </c>
      <c r="E25" s="11">
        <f ca="1"/>
        <v>45078</v>
      </c>
      <c r="F25" s="11">
        <f ca="1"/>
        <v>45079</v>
      </c>
      <c r="G25" s="11">
        <f ca="1"/>
        <v>45080</v>
      </c>
      <c r="H25" s="12">
        <f ca="1"/>
        <v>45081</v>
      </c>
    </row>
    <row r="26" spans="1:8" ht="57" hidden="1" customHeight="1" x14ac:dyDescent="0.3">
      <c r="B26" s="17"/>
      <c r="C26" s="17"/>
      <c r="D26" s="18"/>
      <c r="E26" s="7"/>
      <c r="F26" s="7"/>
      <c r="G26" s="7"/>
      <c r="H26" s="9"/>
    </row>
    <row r="27" spans="1:8" ht="16.5" hidden="1" customHeight="1" x14ac:dyDescent="0.3">
      <c r="B27" s="11">
        <f t="array" aca="1" ref="B27:C27" ca="1">Días+36+DATE(Calendario2Año,Calendario2MesOpción,1)-WEEKDAY(DATE(Calendario2Año,Calendario2MesOpción,1),DíaDeLaSemanaOpción)</f>
        <v>45082</v>
      </c>
      <c r="C27" s="11">
        <f ca="1"/>
        <v>45083</v>
      </c>
      <c r="D27" s="72"/>
      <c r="E27" s="72"/>
      <c r="F27" s="72"/>
      <c r="G27" s="72"/>
      <c r="H27" s="72"/>
    </row>
    <row r="28" spans="1:8" ht="63.75" hidden="1" customHeight="1" x14ac:dyDescent="0.3">
      <c r="B28" s="7"/>
      <c r="C28" s="7"/>
      <c r="D28" s="76"/>
      <c r="E28" s="76"/>
      <c r="F28" s="76"/>
      <c r="G28" s="76"/>
      <c r="H28" s="76"/>
    </row>
    <row r="29" spans="1:8" ht="54" customHeight="1" x14ac:dyDescent="0.7">
      <c r="A29" s="2"/>
      <c r="B29" s="1">
        <f ca="1">YEAR(DATE(Calendario2Año,Calendario2MesOpción+1,1))</f>
        <v>2023</v>
      </c>
      <c r="C29" s="70" t="str">
        <f ca="1">TEXT(DATE(Calendario2Año,Calendario2MesOpción+1,1),"mmmm")</f>
        <v>junio</v>
      </c>
      <c r="D29" s="70"/>
      <c r="E29" s="70"/>
      <c r="F29" s="6"/>
      <c r="G29" s="6"/>
      <c r="H29" s="2"/>
    </row>
    <row r="30" spans="1:8" ht="15.95" customHeight="1" x14ac:dyDescent="0.3">
      <c r="A30" s="3"/>
      <c r="B30" s="4" t="str">
        <f ca="1">UPPER(TEXT(B31,"dddd"))</f>
        <v>LUNES</v>
      </c>
      <c r="C30" s="5" t="str">
        <f t="shared" ref="C30:H30" ca="1" si="2">UPPER(TEXT(C31,"dddd"))</f>
        <v>MARTES</v>
      </c>
      <c r="D30" s="4" t="str">
        <f t="shared" ca="1" si="2"/>
        <v>MIÉRCOLES</v>
      </c>
      <c r="E30" s="5" t="str">
        <f t="shared" ca="1" si="2"/>
        <v>JUEVES</v>
      </c>
      <c r="F30" s="4" t="str">
        <f t="shared" ca="1" si="2"/>
        <v>VIERNES</v>
      </c>
      <c r="G30" s="5" t="str">
        <f t="shared" ca="1" si="2"/>
        <v>SÁBADO</v>
      </c>
      <c r="H30" s="4" t="str">
        <f t="shared" ca="1" si="2"/>
        <v>DOMINGO</v>
      </c>
    </row>
    <row r="31" spans="1:8" ht="16.5" customHeight="1" x14ac:dyDescent="0.3">
      <c r="B31" s="11">
        <f t="array" aca="1" ref="B31:H31" ca="1">Días+1+DATE(Calendario3Año,Calendario3MesOpción,1)-WEEKDAY(DATE(Calendario3Año,Calendario3MesOpción,1),DíaDeLaSemanaOpción)</f>
        <v>45075</v>
      </c>
      <c r="C31" s="11">
        <f ca="1"/>
        <v>45076</v>
      </c>
      <c r="D31" s="11">
        <f ca="1"/>
        <v>45077</v>
      </c>
      <c r="E31" s="11">
        <f ca="1"/>
        <v>45078</v>
      </c>
      <c r="F31" s="11">
        <f ca="1"/>
        <v>45079</v>
      </c>
      <c r="G31" s="11">
        <f ca="1"/>
        <v>45080</v>
      </c>
      <c r="H31" s="12">
        <f ca="1"/>
        <v>45081</v>
      </c>
    </row>
    <row r="32" spans="1:8" ht="66" customHeight="1" x14ac:dyDescent="0.3">
      <c r="B32" s="7"/>
      <c r="C32" s="7"/>
      <c r="D32" s="7"/>
      <c r="E32" s="7"/>
      <c r="F32" s="37"/>
      <c r="G32" s="7"/>
      <c r="H32" s="8"/>
    </row>
    <row r="33" spans="1:9" ht="16.5" customHeight="1" x14ac:dyDescent="0.3">
      <c r="B33" s="11">
        <f t="array" aca="1" ref="B33:H33" ca="1">Días+8+DATE(Calendario3Año,Calendario3MesOpción,1)-WEEKDAY(DATE(Calendario3Año,Calendario3MesOpción,1),DíaDeLaSemanaOpción)</f>
        <v>45082</v>
      </c>
      <c r="C33" s="11">
        <f ca="1"/>
        <v>45083</v>
      </c>
      <c r="D33" s="11">
        <f ca="1"/>
        <v>45084</v>
      </c>
      <c r="E33" s="11">
        <f ca="1"/>
        <v>45085</v>
      </c>
      <c r="F33" s="11">
        <f ca="1"/>
        <v>45086</v>
      </c>
      <c r="G33" s="11">
        <f ca="1"/>
        <v>45087</v>
      </c>
      <c r="H33" s="12">
        <f ca="1"/>
        <v>45088</v>
      </c>
    </row>
    <row r="34" spans="1:9" ht="67.5" customHeight="1" x14ac:dyDescent="0.3">
      <c r="B34" s="52"/>
      <c r="C34" s="37"/>
      <c r="D34" s="23"/>
      <c r="E34" s="37"/>
      <c r="F34" s="37"/>
      <c r="G34" s="7"/>
      <c r="H34" s="8"/>
    </row>
    <row r="35" spans="1:9" ht="16.5" customHeight="1" x14ac:dyDescent="0.3">
      <c r="A35" s="52"/>
      <c r="B35" s="11">
        <f t="array" aca="1" ref="B35:H35" ca="1">Días+15+DATE(Calendario3Año,Calendario3MesOpción,1)-WEEKDAY(DATE(Calendario3Año,Calendario3MesOpción,1),DíaDeLaSemanaOpción)</f>
        <v>45089</v>
      </c>
      <c r="C35" s="11">
        <f ca="1"/>
        <v>45090</v>
      </c>
      <c r="D35" s="16">
        <f ca="1"/>
        <v>45091</v>
      </c>
      <c r="E35" s="16">
        <f ca="1"/>
        <v>45092</v>
      </c>
      <c r="F35" s="53">
        <f ca="1"/>
        <v>45093</v>
      </c>
      <c r="G35" s="13">
        <f ca="1"/>
        <v>45094</v>
      </c>
      <c r="H35" s="63">
        <f ca="1"/>
        <v>45095</v>
      </c>
    </row>
    <row r="36" spans="1:9" ht="56.25" customHeight="1" x14ac:dyDescent="0.3">
      <c r="A36" s="52"/>
      <c r="B36" s="23"/>
      <c r="C36" s="7"/>
      <c r="D36" s="40" t="s">
        <v>26</v>
      </c>
      <c r="E36" s="40" t="s">
        <v>25</v>
      </c>
      <c r="F36" s="51" t="s">
        <v>27</v>
      </c>
      <c r="G36" s="17"/>
      <c r="H36" s="64"/>
    </row>
    <row r="37" spans="1:9" ht="16.5" customHeight="1" x14ac:dyDescent="0.3">
      <c r="B37" s="13">
        <f t="array" aca="1" ref="B37:H37" ca="1">Días+22+DATE(Calendario3Año,Calendario3MesOpción,1)-WEEKDAY(DATE(Calendario3Año,Calendario3MesOpción,1),DíaDeLaSemanaOpción)</f>
        <v>45096</v>
      </c>
      <c r="C37" s="13">
        <f ca="1"/>
        <v>45097</v>
      </c>
      <c r="D37" s="13">
        <f ca="1"/>
        <v>45098</v>
      </c>
      <c r="E37" s="13">
        <f ca="1"/>
        <v>45099</v>
      </c>
      <c r="F37" s="13">
        <f ca="1"/>
        <v>45100</v>
      </c>
      <c r="G37" s="13">
        <f ca="1"/>
        <v>45101</v>
      </c>
      <c r="H37" s="63">
        <f ca="1"/>
        <v>45102</v>
      </c>
    </row>
    <row r="38" spans="1:9" ht="56.25" customHeight="1" x14ac:dyDescent="0.3">
      <c r="B38" s="58" t="s">
        <v>33</v>
      </c>
      <c r="C38" s="18"/>
      <c r="D38" s="38"/>
      <c r="E38" s="18"/>
      <c r="F38" s="25"/>
      <c r="G38" s="17"/>
      <c r="H38" s="64"/>
    </row>
    <row r="39" spans="1:9" ht="16.5" customHeight="1" x14ac:dyDescent="0.3">
      <c r="B39" s="13">
        <f t="array" aca="1" ref="B39:H39" ca="1">Días+29+DATE(Calendario3Año,Calendario3MesOpción,1)-WEEKDAY(DATE(Calendario3Año,Calendario3MesOpción,1),DíaDeLaSemanaOpción)</f>
        <v>45103</v>
      </c>
      <c r="C39" s="13">
        <f ca="1"/>
        <v>45104</v>
      </c>
      <c r="D39" s="13">
        <f ca="1"/>
        <v>45105</v>
      </c>
      <c r="E39" s="13">
        <f ca="1"/>
        <v>45106</v>
      </c>
      <c r="F39" s="13">
        <f ca="1"/>
        <v>45107</v>
      </c>
      <c r="G39" s="11">
        <f ca="1"/>
        <v>45108</v>
      </c>
      <c r="H39" s="12">
        <f ca="1"/>
        <v>45109</v>
      </c>
    </row>
    <row r="40" spans="1:9" ht="71.25" customHeight="1" x14ac:dyDescent="0.3">
      <c r="B40" s="18"/>
      <c r="C40" s="38"/>
      <c r="D40" s="38"/>
      <c r="E40" s="25"/>
      <c r="F40" s="38"/>
      <c r="G40" s="7"/>
      <c r="H40" s="9"/>
    </row>
    <row r="41" spans="1:9" ht="16.5" customHeight="1" x14ac:dyDescent="0.3">
      <c r="B41" s="11">
        <f t="array" aca="1" ref="B41:C41" ca="1">Días+36+DATE(Calendario3Año,Calendario3MesOpción,1)-WEEKDAY(DATE(Calendario3Año,Calendario3MesOpción,1),DíaDeLaSemanaOpción)</f>
        <v>45110</v>
      </c>
      <c r="C41" s="11">
        <f ca="1"/>
        <v>45111</v>
      </c>
      <c r="D41" s="72" t="s">
        <v>1</v>
      </c>
      <c r="E41" s="72"/>
      <c r="F41" s="72"/>
      <c r="G41" s="72"/>
      <c r="H41" s="72"/>
    </row>
    <row r="42" spans="1:9" ht="63.75" customHeight="1" x14ac:dyDescent="0.3">
      <c r="B42" s="7"/>
      <c r="C42" s="7"/>
      <c r="D42" s="76"/>
      <c r="E42" s="77"/>
      <c r="F42" s="77"/>
      <c r="G42" s="77"/>
      <c r="H42" s="77"/>
    </row>
    <row r="43" spans="1:9" ht="54" customHeight="1" x14ac:dyDescent="0.7">
      <c r="A43" s="2"/>
      <c r="B43" s="1">
        <f ca="1">YEAR(DATE(Calendario3Año,Calendario3MesOpción+1,1))</f>
        <v>2023</v>
      </c>
      <c r="C43" s="70" t="str">
        <f ca="1">TEXT(DATE(Calendario3Año,Calendario3MesOpción+1,1),"mmmm")</f>
        <v>julio</v>
      </c>
      <c r="D43" s="70"/>
      <c r="E43" s="70"/>
      <c r="F43" s="6"/>
      <c r="G43" s="6"/>
      <c r="H43" s="2"/>
    </row>
    <row r="44" spans="1:9" ht="15.95" customHeight="1" x14ac:dyDescent="0.3">
      <c r="A44" s="3"/>
      <c r="B44" s="4" t="str">
        <f ca="1">UPPER(TEXT(B45,"dddd"))</f>
        <v>LUNES</v>
      </c>
      <c r="C44" s="5" t="str">
        <f t="shared" ref="C44:H44" ca="1" si="3">UPPER(TEXT(C45,"dddd"))</f>
        <v>MARTES</v>
      </c>
      <c r="D44" s="4" t="str">
        <f t="shared" ca="1" si="3"/>
        <v>MIÉRCOLES</v>
      </c>
      <c r="E44" s="5" t="str">
        <f t="shared" ca="1" si="3"/>
        <v>JUEVES</v>
      </c>
      <c r="F44" s="4" t="str">
        <f t="shared" ca="1" si="3"/>
        <v>VIERNES</v>
      </c>
      <c r="G44" s="5" t="str">
        <f t="shared" ca="1" si="3"/>
        <v>SÁBADO</v>
      </c>
      <c r="H44" s="4" t="str">
        <f t="shared" ca="1" si="3"/>
        <v>DOMINGO</v>
      </c>
    </row>
    <row r="45" spans="1:9" ht="16.5" customHeight="1" x14ac:dyDescent="0.3">
      <c r="B45" s="11">
        <f t="array" aca="1" ref="B45:H45" ca="1">Días+1+DATE(Calendario4Año,Calendario4MesOpción,1)-WEEKDAY(DATE(Calendario4Año,Calendario4MesOpción,1),DíaDeLaSemanaOpción)</f>
        <v>45103</v>
      </c>
      <c r="C45" s="11">
        <f ca="1"/>
        <v>45104</v>
      </c>
      <c r="D45" s="11">
        <f ca="1"/>
        <v>45105</v>
      </c>
      <c r="E45" s="11">
        <f ca="1"/>
        <v>45106</v>
      </c>
      <c r="F45" s="11">
        <f ca="1"/>
        <v>45107</v>
      </c>
      <c r="G45" s="13">
        <f ca="1"/>
        <v>45108</v>
      </c>
      <c r="H45" s="63">
        <f ca="1"/>
        <v>45109</v>
      </c>
      <c r="I45" s="52"/>
    </row>
    <row r="46" spans="1:9" ht="56.25" customHeight="1" x14ac:dyDescent="0.3">
      <c r="B46" s="7"/>
      <c r="C46" s="7"/>
      <c r="D46" s="7"/>
      <c r="E46" s="7"/>
      <c r="F46" s="7"/>
      <c r="G46" s="17"/>
      <c r="H46" s="64"/>
      <c r="I46" s="52"/>
    </row>
    <row r="47" spans="1:9" ht="16.5" customHeight="1" x14ac:dyDescent="0.3">
      <c r="B47" s="13">
        <f t="array" aca="1" ref="B47:H47" ca="1">Días+8+DATE(Calendario4Año,Calendario4MesOpción,1)-WEEKDAY(DATE(Calendario4Año,Calendario4MesOpción,1),DíaDeLaSemanaOpción)</f>
        <v>45110</v>
      </c>
      <c r="C47" s="13">
        <f ca="1"/>
        <v>45111</v>
      </c>
      <c r="D47" s="13">
        <f ca="1"/>
        <v>45112</v>
      </c>
      <c r="E47" s="13">
        <f ca="1"/>
        <v>45113</v>
      </c>
      <c r="F47" s="13">
        <f ca="1"/>
        <v>45114</v>
      </c>
      <c r="G47" s="13">
        <f ca="1"/>
        <v>45115</v>
      </c>
      <c r="H47" s="63">
        <f ca="1"/>
        <v>45116</v>
      </c>
      <c r="I47" s="52"/>
    </row>
    <row r="48" spans="1:9" ht="56.25" customHeight="1" thickBot="1" x14ac:dyDescent="0.35">
      <c r="B48" s="18"/>
      <c r="C48" s="17"/>
      <c r="D48" s="17"/>
      <c r="E48" s="38"/>
      <c r="F48" s="38"/>
      <c r="G48" s="17"/>
      <c r="H48" s="64"/>
      <c r="I48" s="52"/>
    </row>
    <row r="49" spans="1:8" ht="16.5" customHeight="1" x14ac:dyDescent="0.3">
      <c r="B49" s="13">
        <f t="array" aca="1" ref="B49:H49" ca="1">Días+15+DATE(Calendario4Año,Calendario4MesOpción,1)-WEEKDAY(DATE(Calendario4Año,Calendario4MesOpción,1),DíaDeLaSemanaOpción)</f>
        <v>45117</v>
      </c>
      <c r="C49" s="13">
        <f ca="1"/>
        <v>45118</v>
      </c>
      <c r="D49" s="13">
        <f ca="1"/>
        <v>45119</v>
      </c>
      <c r="E49" s="13">
        <f ca="1"/>
        <v>45120</v>
      </c>
      <c r="F49" s="13">
        <f ca="1"/>
        <v>45121</v>
      </c>
      <c r="G49" s="60">
        <f ca="1"/>
        <v>45122</v>
      </c>
      <c r="H49" s="12">
        <f ca="1"/>
        <v>45123</v>
      </c>
    </row>
    <row r="50" spans="1:8" ht="56.25" customHeight="1" thickBot="1" x14ac:dyDescent="0.35">
      <c r="B50" s="17"/>
      <c r="C50" s="17"/>
      <c r="D50" s="17"/>
      <c r="E50" s="17"/>
      <c r="F50" s="17"/>
      <c r="G50" s="61" t="s">
        <v>28</v>
      </c>
      <c r="H50" s="8"/>
    </row>
    <row r="51" spans="1:8" ht="16.5" customHeight="1" x14ac:dyDescent="0.3">
      <c r="B51" s="16">
        <f t="array" aca="1" ref="B51:H51" ca="1">Días+22+DATE(Calendario4Año,Calendario4MesOpción,1)-WEEKDAY(DATE(Calendario4Año,Calendario4MesOpción,1),DíaDeLaSemanaOpción)</f>
        <v>45124</v>
      </c>
      <c r="C51" s="16">
        <f ca="1"/>
        <v>45125</v>
      </c>
      <c r="D51" s="53">
        <f ca="1"/>
        <v>45126</v>
      </c>
      <c r="E51" s="55">
        <f ca="1"/>
        <v>45127</v>
      </c>
      <c r="F51" s="60">
        <f ca="1"/>
        <v>45128</v>
      </c>
      <c r="G51" s="11">
        <f ca="1"/>
        <v>45129</v>
      </c>
      <c r="H51" s="12">
        <f ca="1"/>
        <v>45130</v>
      </c>
    </row>
    <row r="52" spans="1:8" ht="56.25" customHeight="1" thickBot="1" x14ac:dyDescent="0.35">
      <c r="B52" s="48" t="s">
        <v>29</v>
      </c>
      <c r="C52" s="48" t="s">
        <v>34</v>
      </c>
      <c r="D52" s="54" t="s">
        <v>30</v>
      </c>
      <c r="E52" s="56" t="s">
        <v>31</v>
      </c>
      <c r="F52" s="61" t="s">
        <v>32</v>
      </c>
      <c r="G52" s="7"/>
      <c r="H52" s="8"/>
    </row>
    <row r="53" spans="1:8" ht="16.5" customHeight="1" x14ac:dyDescent="0.3">
      <c r="B53" s="11">
        <f t="array" aca="1" ref="B53:H53" ca="1">Días+29+DATE(Calendario4Año,Calendario4MesOpción,1)-WEEKDAY(DATE(Calendario4Año,Calendario4MesOpción,1),DíaDeLaSemanaOpción)</f>
        <v>45131</v>
      </c>
      <c r="C53" s="11">
        <f ca="1"/>
        <v>45132</v>
      </c>
      <c r="D53" s="11">
        <f ca="1"/>
        <v>45133</v>
      </c>
      <c r="E53" s="59">
        <f ca="1"/>
        <v>45134</v>
      </c>
      <c r="F53" s="62">
        <f ca="1"/>
        <v>45135</v>
      </c>
      <c r="G53" s="11">
        <f ca="1"/>
        <v>45136</v>
      </c>
      <c r="H53" s="12">
        <f ca="1"/>
        <v>45137</v>
      </c>
    </row>
    <row r="54" spans="1:8" ht="57" customHeight="1" x14ac:dyDescent="0.3">
      <c r="B54" s="7"/>
      <c r="C54" s="7"/>
      <c r="D54" s="7"/>
      <c r="E54" s="65"/>
      <c r="F54" s="52"/>
      <c r="G54" s="7"/>
      <c r="H54" s="9"/>
    </row>
    <row r="55" spans="1:8" ht="16.5" customHeight="1" x14ac:dyDescent="0.3">
      <c r="B55" s="11">
        <f t="array" aca="1" ref="B55:C55" ca="1">Días+36+DATE(Calendario4Año,Calendario4MesOpción,1)-WEEKDAY(DATE(Calendario4Año,Calendario4MesOpción,1),DíaDeLaSemanaOpción)</f>
        <v>45138</v>
      </c>
      <c r="C55" s="11">
        <f ca="1"/>
        <v>45139</v>
      </c>
      <c r="D55" s="71" t="s">
        <v>1</v>
      </c>
      <c r="E55" s="72"/>
      <c r="F55" s="78"/>
      <c r="G55" s="72"/>
      <c r="H55" s="72"/>
    </row>
    <row r="56" spans="1:8" ht="63.75" customHeight="1" x14ac:dyDescent="0.3">
      <c r="B56" s="7"/>
      <c r="C56" s="7"/>
      <c r="D56" s="67"/>
      <c r="E56" s="67"/>
      <c r="F56" s="67"/>
      <c r="G56" s="67"/>
      <c r="H56" s="67"/>
    </row>
    <row r="57" spans="1:8" ht="54" customHeight="1" x14ac:dyDescent="0.7">
      <c r="A57" s="2"/>
      <c r="B57" s="1">
        <f ca="1">YEAR(DATE(Calendario4Año,Calendario4MesOpción+1,1))</f>
        <v>2023</v>
      </c>
      <c r="C57" s="70" t="str">
        <f ca="1">TEXT(DATE(Calendario4Año,Calendario4MesOpción+1,1),"mmmm")</f>
        <v>agosto</v>
      </c>
      <c r="D57" s="70"/>
      <c r="E57" s="70"/>
      <c r="F57" s="6"/>
      <c r="G57" s="6"/>
      <c r="H57" s="2"/>
    </row>
    <row r="58" spans="1:8" ht="15.95" customHeight="1" x14ac:dyDescent="0.3">
      <c r="A58" s="3"/>
      <c r="B58" s="4" t="str">
        <f ca="1">UPPER(TEXT(B59,"dddd"))</f>
        <v>LUNES</v>
      </c>
      <c r="C58" s="5" t="str">
        <f t="shared" ref="C58:H58" ca="1" si="4">UPPER(TEXT(C59,"dddd"))</f>
        <v>MARTES</v>
      </c>
      <c r="D58" s="4" t="str">
        <f t="shared" ca="1" si="4"/>
        <v>MIÉRCOLES</v>
      </c>
      <c r="E58" s="5" t="str">
        <f t="shared" ca="1" si="4"/>
        <v>JUEVES</v>
      </c>
      <c r="F58" s="4" t="str">
        <f t="shared" ca="1" si="4"/>
        <v>VIERNES</v>
      </c>
      <c r="G58" s="5" t="str">
        <f t="shared" ca="1" si="4"/>
        <v>SÁBADO</v>
      </c>
      <c r="H58" s="4" t="str">
        <f t="shared" ca="1" si="4"/>
        <v>DOMINGO</v>
      </c>
    </row>
    <row r="59" spans="1:8" ht="16.5" customHeight="1" x14ac:dyDescent="0.3">
      <c r="B59" s="11">
        <f t="array" aca="1" ref="B59:H59" ca="1">Días+1+DATE(Calendario5Año,Calendario5MesOpción,1)-WEEKDAY(DATE(Calendario5Año,Calendario5MesOpción,1),DíaDeLaSemanaOpción)</f>
        <v>45138</v>
      </c>
      <c r="C59" s="11">
        <f ca="1"/>
        <v>45139</v>
      </c>
      <c r="D59" s="11">
        <f ca="1"/>
        <v>45140</v>
      </c>
      <c r="E59" s="59">
        <f ca="1"/>
        <v>45141</v>
      </c>
      <c r="F59" s="62">
        <f ca="1"/>
        <v>45142</v>
      </c>
      <c r="G59" s="11">
        <f ca="1"/>
        <v>45143</v>
      </c>
      <c r="H59" s="12">
        <f ca="1"/>
        <v>45144</v>
      </c>
    </row>
    <row r="60" spans="1:8" ht="56.25" customHeight="1" x14ac:dyDescent="0.3">
      <c r="B60" s="37"/>
      <c r="C60" s="37"/>
      <c r="D60" s="37"/>
      <c r="E60" s="66"/>
      <c r="F60" s="66"/>
      <c r="G60" s="7"/>
      <c r="H60" s="8"/>
    </row>
    <row r="61" spans="1:8" ht="16.5" customHeight="1" x14ac:dyDescent="0.3">
      <c r="B61" s="11">
        <f t="array" aca="1" ref="B61:H61" ca="1">Días+8+DATE(Calendario5Año,Calendario5MesOpción,1)-WEEKDAY(DATE(Calendario5Año,Calendario5MesOpción,1),DíaDeLaSemanaOpción)</f>
        <v>45145</v>
      </c>
      <c r="C61" s="11">
        <f ca="1"/>
        <v>45146</v>
      </c>
      <c r="D61" s="11">
        <f ca="1"/>
        <v>45147</v>
      </c>
      <c r="E61" s="59">
        <f ca="1"/>
        <v>45148</v>
      </c>
      <c r="F61" s="57">
        <f ca="1"/>
        <v>45149</v>
      </c>
      <c r="G61" s="11">
        <f ca="1"/>
        <v>45150</v>
      </c>
      <c r="H61" s="12">
        <f ca="1"/>
        <v>45151</v>
      </c>
    </row>
    <row r="62" spans="1:8" ht="56.25" customHeight="1" x14ac:dyDescent="0.3">
      <c r="F62" s="7"/>
      <c r="G62" s="7"/>
      <c r="H62" s="8"/>
    </row>
    <row r="63" spans="1:8" ht="16.5" customHeight="1" x14ac:dyDescent="0.3">
      <c r="B63" s="11">
        <f t="array" aca="1" ref="B63:H63" ca="1">Días+15+DATE(Calendario5Año,Calendario5MesOpción,1)-WEEKDAY(DATE(Calendario5Año,Calendario5MesOpción,1),DíaDeLaSemanaOpción)</f>
        <v>45152</v>
      </c>
      <c r="C63" s="11">
        <f ca="1"/>
        <v>45153</v>
      </c>
      <c r="D63" s="11">
        <f ca="1"/>
        <v>45154</v>
      </c>
      <c r="E63" s="11">
        <f ca="1"/>
        <v>45155</v>
      </c>
      <c r="F63" s="11">
        <f ca="1"/>
        <v>45156</v>
      </c>
      <c r="G63" s="11">
        <f ca="1"/>
        <v>45157</v>
      </c>
      <c r="H63" s="12">
        <f ca="1"/>
        <v>45158</v>
      </c>
    </row>
    <row r="64" spans="1:8" ht="56.25" customHeight="1" x14ac:dyDescent="0.3">
      <c r="B64" s="7"/>
      <c r="C64" s="7"/>
      <c r="D64" s="7"/>
      <c r="E64" s="7"/>
      <c r="F64" s="7"/>
      <c r="G64" s="7"/>
      <c r="H64" s="8"/>
    </row>
    <row r="65" spans="1:8" ht="16.5" customHeight="1" x14ac:dyDescent="0.3">
      <c r="B65" s="11">
        <f t="array" aca="1" ref="B65:H65" ca="1">Días+22+DATE(Calendario5Año,Calendario5MesOpción,1)-WEEKDAY(DATE(Calendario5Año,Calendario5MesOpción,1),DíaDeLaSemanaOpción)</f>
        <v>45159</v>
      </c>
      <c r="C65" s="11">
        <f ca="1"/>
        <v>45160</v>
      </c>
      <c r="D65" s="11">
        <f ca="1"/>
        <v>45161</v>
      </c>
      <c r="E65" s="11">
        <f ca="1"/>
        <v>45162</v>
      </c>
      <c r="F65" s="11">
        <f ca="1"/>
        <v>45163</v>
      </c>
      <c r="G65" s="11">
        <f ca="1"/>
        <v>45164</v>
      </c>
      <c r="H65" s="12">
        <f ca="1"/>
        <v>45165</v>
      </c>
    </row>
    <row r="66" spans="1:8" ht="56.25" customHeight="1" x14ac:dyDescent="0.3">
      <c r="B66" s="7"/>
      <c r="C66" s="7"/>
      <c r="D66" s="7"/>
      <c r="E66" s="7"/>
      <c r="F66" s="7"/>
      <c r="G66" s="7"/>
      <c r="H66" s="8"/>
    </row>
    <row r="67" spans="1:8" ht="16.5" customHeight="1" x14ac:dyDescent="0.3">
      <c r="B67" s="11">
        <f t="array" aca="1" ref="B67:H67" ca="1">Días+29+DATE(Calendario5Año,Calendario5MesOpción,1)-WEEKDAY(DATE(Calendario5Año,Calendario5MesOpción,1),DíaDeLaSemanaOpción)</f>
        <v>45166</v>
      </c>
      <c r="C67" s="11">
        <f ca="1"/>
        <v>45167</v>
      </c>
      <c r="D67" s="11">
        <f ca="1"/>
        <v>45168</v>
      </c>
      <c r="E67" s="11">
        <f ca="1"/>
        <v>45169</v>
      </c>
      <c r="F67" s="11">
        <f ca="1"/>
        <v>45170</v>
      </c>
      <c r="G67" s="11">
        <f ca="1"/>
        <v>45171</v>
      </c>
      <c r="H67" s="12">
        <f ca="1"/>
        <v>45172</v>
      </c>
    </row>
    <row r="68" spans="1:8" ht="57" customHeight="1" x14ac:dyDescent="0.3">
      <c r="B68" s="7"/>
      <c r="C68" s="7"/>
      <c r="D68" s="7"/>
      <c r="E68" s="7"/>
      <c r="F68" s="7"/>
      <c r="G68" s="7"/>
      <c r="H68" s="9"/>
    </row>
    <row r="69" spans="1:8" ht="16.5" customHeight="1" x14ac:dyDescent="0.3">
      <c r="B69" s="11">
        <f t="array" aca="1" ref="B69:C69" ca="1">Días+36+DATE(Calendario5Año,Calendario5MesOpción,1)-WEEKDAY(DATE(Calendario5Año,Calendario5MesOpción,1),DíaDeLaSemanaOpción)</f>
        <v>45173</v>
      </c>
      <c r="C69" s="11">
        <f ca="1"/>
        <v>45174</v>
      </c>
      <c r="D69" s="71" t="s">
        <v>1</v>
      </c>
      <c r="E69" s="72"/>
      <c r="F69" s="72"/>
      <c r="G69" s="72"/>
      <c r="H69" s="72"/>
    </row>
    <row r="70" spans="1:8" ht="63.75" customHeight="1" x14ac:dyDescent="0.3">
      <c r="B70" s="7"/>
      <c r="C70" s="7"/>
      <c r="D70" s="67"/>
      <c r="E70" s="67"/>
      <c r="F70" s="67"/>
      <c r="G70" s="67"/>
      <c r="H70" s="67"/>
    </row>
    <row r="71" spans="1:8" ht="54" customHeight="1" x14ac:dyDescent="0.7">
      <c r="A71" s="2"/>
      <c r="B71" s="1">
        <f ca="1">YEAR(DATE(Calendario5Año,Calendario5MesOpción+1,1))</f>
        <v>2023</v>
      </c>
      <c r="C71" s="70" t="str">
        <f ca="1">TEXT(DATE(Calendario5Año,Calendario5MesOpción+1,1),"mmmm")</f>
        <v>septiembre</v>
      </c>
      <c r="D71" s="70"/>
      <c r="E71" s="70"/>
      <c r="F71" s="6"/>
      <c r="G71" s="6"/>
      <c r="H71" s="2"/>
    </row>
    <row r="72" spans="1:8" ht="15.95" customHeight="1" x14ac:dyDescent="0.3">
      <c r="A72" s="3"/>
      <c r="B72" s="4" t="str">
        <f ca="1">UPPER(TEXT(B73,"dddd"))</f>
        <v>LUNES</v>
      </c>
      <c r="C72" s="5" t="str">
        <f t="shared" ref="C72:H72" ca="1" si="5">UPPER(TEXT(C73,"dddd"))</f>
        <v>MARTES</v>
      </c>
      <c r="D72" s="4" t="str">
        <f t="shared" ca="1" si="5"/>
        <v>MIÉRCOLES</v>
      </c>
      <c r="E72" s="5" t="str">
        <f t="shared" ca="1" si="5"/>
        <v>JUEVES</v>
      </c>
      <c r="F72" s="4" t="str">
        <f t="shared" ca="1" si="5"/>
        <v>VIERNES</v>
      </c>
      <c r="G72" s="5" t="str">
        <f t="shared" ca="1" si="5"/>
        <v>SÁBADO</v>
      </c>
      <c r="H72" s="4" t="str">
        <f t="shared" ca="1" si="5"/>
        <v>DOMINGO</v>
      </c>
    </row>
    <row r="73" spans="1:8" ht="16.5" customHeight="1" x14ac:dyDescent="0.3">
      <c r="B73" s="11">
        <f t="array" aca="1" ref="B73:H73" ca="1">Días+1+DATE(Calendario6Año,Calendario6MesOpción,1)-WEEKDAY(DATE(Calendario6Año,Calendario6MesOpción,1),DíaDeLaSemanaOpción)</f>
        <v>45166</v>
      </c>
      <c r="C73" s="11">
        <f ca="1"/>
        <v>45167</v>
      </c>
      <c r="D73" s="11">
        <f ca="1"/>
        <v>45168</v>
      </c>
      <c r="E73" s="11">
        <f ca="1"/>
        <v>45169</v>
      </c>
      <c r="F73" s="11">
        <f ca="1"/>
        <v>45170</v>
      </c>
      <c r="G73" s="11">
        <f ca="1"/>
        <v>45171</v>
      </c>
      <c r="H73" s="12">
        <f ca="1"/>
        <v>45172</v>
      </c>
    </row>
    <row r="74" spans="1:8" ht="56.25" customHeight="1" x14ac:dyDescent="0.3">
      <c r="B74" s="7"/>
      <c r="C74" s="7"/>
      <c r="D74" s="7"/>
      <c r="E74" s="7"/>
      <c r="F74" s="7"/>
      <c r="G74" s="7"/>
      <c r="H74" s="8"/>
    </row>
    <row r="75" spans="1:8" ht="16.5" customHeight="1" x14ac:dyDescent="0.3">
      <c r="B75" s="11">
        <f t="array" aca="1" ref="B75:H75" ca="1">Días+8+DATE(Calendario6Año,Calendario6MesOpción,1)-WEEKDAY(DATE(Calendario6Año,Calendario6MesOpción,1),DíaDeLaSemanaOpción)</f>
        <v>45173</v>
      </c>
      <c r="C75" s="11">
        <f ca="1"/>
        <v>45174</v>
      </c>
      <c r="D75" s="11">
        <f ca="1"/>
        <v>45175</v>
      </c>
      <c r="E75" s="11">
        <f ca="1"/>
        <v>45176</v>
      </c>
      <c r="F75" s="11">
        <f ca="1"/>
        <v>45177</v>
      </c>
      <c r="G75" s="11">
        <f ca="1"/>
        <v>45178</v>
      </c>
      <c r="H75" s="12">
        <f ca="1"/>
        <v>45179</v>
      </c>
    </row>
    <row r="76" spans="1:8" ht="56.25" customHeight="1" x14ac:dyDescent="0.3">
      <c r="B76" s="7"/>
      <c r="C76" s="7"/>
      <c r="D76" s="7"/>
      <c r="E76" s="7"/>
      <c r="F76" s="7"/>
      <c r="G76" s="7"/>
      <c r="H76" s="8"/>
    </row>
    <row r="77" spans="1:8" ht="16.5" customHeight="1" x14ac:dyDescent="0.3">
      <c r="B77" s="11">
        <f t="array" aca="1" ref="B77:H77" ca="1">Días+15+DATE(Calendario6Año,Calendario6MesOpción,1)-WEEKDAY(DATE(Calendario6Año,Calendario6MesOpción,1),DíaDeLaSemanaOpción)</f>
        <v>45180</v>
      </c>
      <c r="C77" s="11">
        <f ca="1"/>
        <v>45181</v>
      </c>
      <c r="D77" s="11">
        <f ca="1"/>
        <v>45182</v>
      </c>
      <c r="E77" s="11">
        <f ca="1"/>
        <v>45183</v>
      </c>
      <c r="F77" s="11">
        <f ca="1"/>
        <v>45184</v>
      </c>
      <c r="G77" s="11">
        <f ca="1"/>
        <v>45185</v>
      </c>
      <c r="H77" s="12">
        <f ca="1"/>
        <v>45186</v>
      </c>
    </row>
    <row r="78" spans="1:8" ht="56.25" customHeight="1" x14ac:dyDescent="0.3">
      <c r="B78" s="7"/>
      <c r="C78" s="7"/>
      <c r="D78" s="7"/>
      <c r="E78" s="7"/>
      <c r="F78" s="7"/>
      <c r="G78" s="7"/>
      <c r="H78" s="8"/>
    </row>
    <row r="79" spans="1:8" ht="16.5" customHeight="1" x14ac:dyDescent="0.3">
      <c r="B79" s="11">
        <f t="array" aca="1" ref="B79:H79" ca="1">Días+22+DATE(Calendario6Año,Calendario6MesOpción,1)-WEEKDAY(DATE(Calendario6Año,Calendario6MesOpción,1),DíaDeLaSemanaOpción)</f>
        <v>45187</v>
      </c>
      <c r="C79" s="11">
        <f ca="1"/>
        <v>45188</v>
      </c>
      <c r="D79" s="11">
        <f ca="1"/>
        <v>45189</v>
      </c>
      <c r="E79" s="11">
        <f ca="1"/>
        <v>45190</v>
      </c>
      <c r="F79" s="11">
        <f ca="1"/>
        <v>45191</v>
      </c>
      <c r="G79" s="11">
        <f ca="1"/>
        <v>45192</v>
      </c>
      <c r="H79" s="12">
        <f ca="1"/>
        <v>45193</v>
      </c>
    </row>
    <row r="80" spans="1:8" ht="56.25" customHeight="1" x14ac:dyDescent="0.3">
      <c r="B80" s="7"/>
      <c r="C80" s="7"/>
      <c r="D80" s="7"/>
      <c r="E80" s="7"/>
      <c r="F80" s="7"/>
      <c r="G80" s="7"/>
      <c r="H80" s="8"/>
    </row>
    <row r="81" spans="1:8" ht="16.5" customHeight="1" x14ac:dyDescent="0.3">
      <c r="B81" s="11">
        <f t="array" aca="1" ref="B81:H81" ca="1">Días+29+DATE(Calendario6Año,Calendario6MesOpción,1)-WEEKDAY(DATE(Calendario6Año,Calendario6MesOpción,1),DíaDeLaSemanaOpción)</f>
        <v>45194</v>
      </c>
      <c r="C81" s="11">
        <f ca="1"/>
        <v>45195</v>
      </c>
      <c r="D81" s="11">
        <f ca="1"/>
        <v>45196</v>
      </c>
      <c r="E81" s="11">
        <f ca="1"/>
        <v>45197</v>
      </c>
      <c r="F81" s="11">
        <f ca="1"/>
        <v>45198</v>
      </c>
      <c r="G81" s="11">
        <f ca="1"/>
        <v>45199</v>
      </c>
      <c r="H81" s="12">
        <f ca="1"/>
        <v>45200</v>
      </c>
    </row>
    <row r="82" spans="1:8" ht="57" customHeight="1" x14ac:dyDescent="0.3">
      <c r="B82" s="7"/>
      <c r="C82" s="7"/>
      <c r="D82" s="7"/>
      <c r="E82" s="7"/>
      <c r="F82" s="7"/>
      <c r="G82" s="7"/>
      <c r="H82" s="9"/>
    </row>
    <row r="83" spans="1:8" ht="16.5" customHeight="1" x14ac:dyDescent="0.3">
      <c r="B83" s="11">
        <f t="array" aca="1" ref="B83:C83" ca="1">Días+36+DATE(Calendario6Año,Calendario6MesOpción,1)-WEEKDAY(DATE(Calendario6Año,Calendario6MesOpción,1),DíaDeLaSemanaOpción)</f>
        <v>45201</v>
      </c>
      <c r="C83" s="11">
        <f ca="1"/>
        <v>45202</v>
      </c>
      <c r="D83" s="71" t="s">
        <v>1</v>
      </c>
      <c r="E83" s="72"/>
      <c r="F83" s="72"/>
      <c r="G83" s="72"/>
      <c r="H83" s="72"/>
    </row>
    <row r="84" spans="1:8" ht="63.75" customHeight="1" x14ac:dyDescent="0.3">
      <c r="B84" s="7"/>
      <c r="C84" s="7"/>
      <c r="D84" s="67"/>
      <c r="E84" s="67"/>
      <c r="F84" s="67"/>
      <c r="G84" s="67"/>
      <c r="H84" s="67"/>
    </row>
    <row r="85" spans="1:8" ht="54" customHeight="1" x14ac:dyDescent="0.7">
      <c r="A85" s="2"/>
      <c r="B85" s="1">
        <f ca="1">YEAR(DATE(Calendario6Año,Calendario6MesOpción+1,1))</f>
        <v>2023</v>
      </c>
      <c r="C85" s="70" t="str">
        <f ca="1">TEXT(DATE(Calendario6Año,Calendario6MesOpción+1,1),"mmmm")</f>
        <v>octubre</v>
      </c>
      <c r="D85" s="70"/>
      <c r="E85" s="70"/>
      <c r="F85" s="6"/>
      <c r="G85" s="6"/>
      <c r="H85" s="2"/>
    </row>
    <row r="86" spans="1:8" ht="15.95" customHeight="1" x14ac:dyDescent="0.3">
      <c r="A86" s="3"/>
      <c r="B86" s="4" t="str">
        <f ca="1">UPPER(TEXT(B87,"dddd"))</f>
        <v>LUNES</v>
      </c>
      <c r="C86" s="5" t="str">
        <f t="shared" ref="C86:H86" ca="1" si="6">UPPER(TEXT(C87,"dddd"))</f>
        <v>MARTES</v>
      </c>
      <c r="D86" s="4" t="str">
        <f t="shared" ca="1" si="6"/>
        <v>MIÉRCOLES</v>
      </c>
      <c r="E86" s="5" t="str">
        <f t="shared" ca="1" si="6"/>
        <v>JUEVES</v>
      </c>
      <c r="F86" s="4" t="str">
        <f t="shared" ca="1" si="6"/>
        <v>VIERNES</v>
      </c>
      <c r="G86" s="5" t="str">
        <f t="shared" ca="1" si="6"/>
        <v>SÁBADO</v>
      </c>
      <c r="H86" s="4" t="str">
        <f t="shared" ca="1" si="6"/>
        <v>DOMINGO</v>
      </c>
    </row>
    <row r="87" spans="1:8" ht="16.5" customHeight="1" x14ac:dyDescent="0.3">
      <c r="B87" s="11">
        <f t="array" aca="1" ref="B87:H87" ca="1">Días+1+DATE(Calendario7Año,Calendario7MesOpción,1)-WEEKDAY(DATE(Calendario7Año,Calendario7MesOpción,1),DíaDeLaSemanaOpción)</f>
        <v>45194</v>
      </c>
      <c r="C87" s="11">
        <f ca="1"/>
        <v>45195</v>
      </c>
      <c r="D87" s="11">
        <f ca="1"/>
        <v>45196</v>
      </c>
      <c r="E87" s="11">
        <f ca="1"/>
        <v>45197</v>
      </c>
      <c r="F87" s="11">
        <f ca="1"/>
        <v>45198</v>
      </c>
      <c r="G87" s="11">
        <f ca="1"/>
        <v>45199</v>
      </c>
      <c r="H87" s="12">
        <f ca="1"/>
        <v>45200</v>
      </c>
    </row>
    <row r="88" spans="1:8" ht="56.25" customHeight="1" x14ac:dyDescent="0.3">
      <c r="B88" s="7"/>
      <c r="C88" s="7"/>
      <c r="D88" s="7"/>
      <c r="E88" s="7"/>
      <c r="F88" s="7"/>
      <c r="G88" s="7"/>
      <c r="H88" s="8"/>
    </row>
    <row r="89" spans="1:8" ht="16.5" customHeight="1" x14ac:dyDescent="0.3">
      <c r="B89" s="11">
        <f t="array" aca="1" ref="B89:H89" ca="1">Días+8+DATE(Calendario7Año,Calendario7MesOpción,1)-WEEKDAY(DATE(Calendario7Año,Calendario7MesOpción,1),DíaDeLaSemanaOpción)</f>
        <v>45201</v>
      </c>
      <c r="C89" s="11">
        <f ca="1"/>
        <v>45202</v>
      </c>
      <c r="D89" s="11">
        <f ca="1"/>
        <v>45203</v>
      </c>
      <c r="E89" s="11">
        <f ca="1"/>
        <v>45204</v>
      </c>
      <c r="F89" s="11">
        <f ca="1"/>
        <v>45205</v>
      </c>
      <c r="G89" s="11">
        <f ca="1"/>
        <v>45206</v>
      </c>
      <c r="H89" s="12">
        <f ca="1"/>
        <v>45207</v>
      </c>
    </row>
    <row r="90" spans="1:8" ht="56.25" customHeight="1" x14ac:dyDescent="0.3">
      <c r="B90" s="7"/>
      <c r="C90" s="7"/>
      <c r="D90" s="7"/>
      <c r="E90" s="7"/>
      <c r="F90" s="7"/>
      <c r="G90" s="7"/>
      <c r="H90" s="8"/>
    </row>
    <row r="91" spans="1:8" ht="16.5" customHeight="1" x14ac:dyDescent="0.3">
      <c r="B91" s="11">
        <f t="array" aca="1" ref="B91:H91" ca="1">Días+15+DATE(Calendario7Año,Calendario7MesOpción,1)-WEEKDAY(DATE(Calendario7Año,Calendario7MesOpción,1),DíaDeLaSemanaOpción)</f>
        <v>45208</v>
      </c>
      <c r="C91" s="11">
        <f ca="1"/>
        <v>45209</v>
      </c>
      <c r="D91" s="11">
        <f ca="1"/>
        <v>45210</v>
      </c>
      <c r="E91" s="11">
        <f ca="1"/>
        <v>45211</v>
      </c>
      <c r="F91" s="11">
        <f ca="1"/>
        <v>45212</v>
      </c>
      <c r="G91" s="11">
        <f ca="1"/>
        <v>45213</v>
      </c>
      <c r="H91" s="12">
        <f ca="1"/>
        <v>45214</v>
      </c>
    </row>
    <row r="92" spans="1:8" ht="56.25" customHeight="1" x14ac:dyDescent="0.3">
      <c r="B92" s="7"/>
      <c r="C92" s="7"/>
      <c r="D92" s="7"/>
      <c r="E92" s="7"/>
      <c r="F92" s="7"/>
      <c r="G92" s="7"/>
      <c r="H92" s="8"/>
    </row>
    <row r="93" spans="1:8" ht="16.5" customHeight="1" x14ac:dyDescent="0.3">
      <c r="B93" s="11">
        <f t="array" aca="1" ref="B93:H93" ca="1">Días+22+DATE(Calendario7Año,Calendario7MesOpción,1)-WEEKDAY(DATE(Calendario7Año,Calendario7MesOpción,1),DíaDeLaSemanaOpción)</f>
        <v>45215</v>
      </c>
      <c r="C93" s="11">
        <f ca="1"/>
        <v>45216</v>
      </c>
      <c r="D93" s="11">
        <f ca="1"/>
        <v>45217</v>
      </c>
      <c r="E93" s="11">
        <f ca="1"/>
        <v>45218</v>
      </c>
      <c r="F93" s="11">
        <f ca="1"/>
        <v>45219</v>
      </c>
      <c r="G93" s="11">
        <f ca="1"/>
        <v>45220</v>
      </c>
      <c r="H93" s="12">
        <f ca="1"/>
        <v>45221</v>
      </c>
    </row>
    <row r="94" spans="1:8" ht="56.25" customHeight="1" x14ac:dyDescent="0.3">
      <c r="B94" s="7"/>
      <c r="C94" s="7"/>
      <c r="D94" s="7"/>
      <c r="E94" s="7"/>
      <c r="F94" s="7"/>
      <c r="G94" s="7"/>
      <c r="H94" s="8"/>
    </row>
    <row r="95" spans="1:8" ht="16.5" customHeight="1" x14ac:dyDescent="0.3">
      <c r="B95" s="11">
        <f t="array" aca="1" ref="B95:H95" ca="1">Días+29+DATE(Calendario7Año,Calendario7MesOpción,1)-WEEKDAY(DATE(Calendario7Año,Calendario7MesOpción,1),DíaDeLaSemanaOpción)</f>
        <v>45222</v>
      </c>
      <c r="C95" s="11">
        <f ca="1"/>
        <v>45223</v>
      </c>
      <c r="D95" s="11">
        <f ca="1"/>
        <v>45224</v>
      </c>
      <c r="E95" s="11">
        <f ca="1"/>
        <v>45225</v>
      </c>
      <c r="F95" s="11">
        <f ca="1"/>
        <v>45226</v>
      </c>
      <c r="G95" s="11">
        <f ca="1"/>
        <v>45227</v>
      </c>
      <c r="H95" s="12">
        <f ca="1"/>
        <v>45228</v>
      </c>
    </row>
    <row r="96" spans="1:8" ht="57" customHeight="1" x14ac:dyDescent="0.3">
      <c r="B96" s="7"/>
      <c r="C96" s="7"/>
      <c r="D96" s="7"/>
      <c r="E96" s="7"/>
      <c r="F96" s="7"/>
      <c r="G96" s="7"/>
      <c r="H96" s="9"/>
    </row>
    <row r="97" spans="1:8" ht="16.5" customHeight="1" x14ac:dyDescent="0.3">
      <c r="B97" s="11">
        <f t="array" aca="1" ref="B97:C97" ca="1">Días+36+DATE(Calendario7Año,Calendario7MesOpción,1)-WEEKDAY(DATE(Calendario7Año,Calendario7MesOpción,1),DíaDeLaSemanaOpción)</f>
        <v>45229</v>
      </c>
      <c r="C97" s="11">
        <f ca="1"/>
        <v>45230</v>
      </c>
      <c r="D97" s="71" t="s">
        <v>1</v>
      </c>
      <c r="E97" s="72"/>
      <c r="F97" s="72"/>
      <c r="G97" s="72"/>
      <c r="H97" s="72"/>
    </row>
    <row r="98" spans="1:8" ht="63.75" customHeight="1" x14ac:dyDescent="0.3">
      <c r="B98" s="7"/>
      <c r="C98" s="7"/>
      <c r="D98" s="67"/>
      <c r="E98" s="67"/>
      <c r="F98" s="67"/>
      <c r="G98" s="67"/>
      <c r="H98" s="67"/>
    </row>
    <row r="99" spans="1:8" ht="54" customHeight="1" x14ac:dyDescent="0.7">
      <c r="A99" s="2"/>
      <c r="B99" s="1">
        <f ca="1">YEAR(DATE(Calendario7Año,Calendario7MesOpción+1,1))</f>
        <v>2023</v>
      </c>
      <c r="C99" s="70" t="str">
        <f ca="1">TEXT(DATE(Calendario7Año,Calendario7MesOpción+1,1),"mmmm")</f>
        <v>noviembre</v>
      </c>
      <c r="D99" s="70"/>
      <c r="E99" s="70"/>
      <c r="F99" s="6"/>
      <c r="G99" s="6"/>
      <c r="H99" s="2"/>
    </row>
    <row r="100" spans="1:8" ht="15.95" customHeight="1" x14ac:dyDescent="0.3">
      <c r="A100" s="3"/>
      <c r="B100" s="4" t="str">
        <f ca="1">UPPER(TEXT(B101,"dddd"))</f>
        <v>LUNES</v>
      </c>
      <c r="C100" s="5" t="str">
        <f t="shared" ref="C100:H100" ca="1" si="7">UPPER(TEXT(C101,"dddd"))</f>
        <v>MARTES</v>
      </c>
      <c r="D100" s="4" t="str">
        <f t="shared" ca="1" si="7"/>
        <v>MIÉRCOLES</v>
      </c>
      <c r="E100" s="5" t="str">
        <f t="shared" ca="1" si="7"/>
        <v>JUEVES</v>
      </c>
      <c r="F100" s="4" t="str">
        <f t="shared" ca="1" si="7"/>
        <v>VIERNES</v>
      </c>
      <c r="G100" s="5" t="str">
        <f t="shared" ca="1" si="7"/>
        <v>SÁBADO</v>
      </c>
      <c r="H100" s="4" t="str">
        <f t="shared" ca="1" si="7"/>
        <v>DOMINGO</v>
      </c>
    </row>
    <row r="101" spans="1:8" ht="16.5" customHeight="1" x14ac:dyDescent="0.3">
      <c r="B101" s="11">
        <f t="array" aca="1" ref="B101:H101" ca="1">Días+1+DATE(Calendario8Año,Calendario8MesOpción,1)-WEEKDAY(DATE(Calendario8Año,Calendario8MesOpción,1),DíaDeLaSemanaOpción)</f>
        <v>45229</v>
      </c>
      <c r="C101" s="11">
        <f ca="1"/>
        <v>45230</v>
      </c>
      <c r="D101" s="11">
        <f ca="1"/>
        <v>45231</v>
      </c>
      <c r="E101" s="11">
        <f ca="1"/>
        <v>45232</v>
      </c>
      <c r="F101" s="11">
        <f ca="1"/>
        <v>45233</v>
      </c>
      <c r="G101" s="11">
        <f ca="1"/>
        <v>45234</v>
      </c>
      <c r="H101" s="12">
        <f ca="1"/>
        <v>45235</v>
      </c>
    </row>
    <row r="102" spans="1:8" ht="56.25" customHeight="1" x14ac:dyDescent="0.3">
      <c r="B102" s="7"/>
      <c r="C102" s="7"/>
      <c r="D102" s="7"/>
      <c r="E102" s="7"/>
      <c r="F102" s="7"/>
      <c r="G102" s="7"/>
      <c r="H102" s="8"/>
    </row>
    <row r="103" spans="1:8" ht="16.5" customHeight="1" x14ac:dyDescent="0.3">
      <c r="B103" s="11">
        <f t="array" aca="1" ref="B103:H103" ca="1">Días+8+DATE(Calendario8Año,Calendario8MesOpción,1)-WEEKDAY(DATE(Calendario8Año,Calendario8MesOpción,1),DíaDeLaSemanaOpción)</f>
        <v>45236</v>
      </c>
      <c r="C103" s="11">
        <f ca="1"/>
        <v>45237</v>
      </c>
      <c r="D103" s="11">
        <f ca="1"/>
        <v>45238</v>
      </c>
      <c r="E103" s="11">
        <f ca="1"/>
        <v>45239</v>
      </c>
      <c r="F103" s="11">
        <f ca="1"/>
        <v>45240</v>
      </c>
      <c r="G103" s="11">
        <f ca="1"/>
        <v>45241</v>
      </c>
      <c r="H103" s="12">
        <f ca="1"/>
        <v>45242</v>
      </c>
    </row>
    <row r="104" spans="1:8" ht="56.25" customHeight="1" x14ac:dyDescent="0.3">
      <c r="B104" s="7"/>
      <c r="C104" s="7"/>
      <c r="D104" s="7"/>
      <c r="E104" s="7"/>
      <c r="F104" s="7"/>
      <c r="G104" s="7"/>
      <c r="H104" s="8"/>
    </row>
    <row r="105" spans="1:8" ht="16.5" customHeight="1" x14ac:dyDescent="0.3">
      <c r="B105" s="11">
        <f t="array" aca="1" ref="B105:H105" ca="1">Días+15+DATE(Calendario8Año,Calendario8MesOpción,1)-WEEKDAY(DATE(Calendario8Año,Calendario8MesOpción,1),DíaDeLaSemanaOpción)</f>
        <v>45243</v>
      </c>
      <c r="C105" s="11">
        <f ca="1"/>
        <v>45244</v>
      </c>
      <c r="D105" s="11">
        <f ca="1"/>
        <v>45245</v>
      </c>
      <c r="E105" s="11">
        <f ca="1"/>
        <v>45246</v>
      </c>
      <c r="F105" s="11">
        <f ca="1"/>
        <v>45247</v>
      </c>
      <c r="G105" s="11">
        <f ca="1"/>
        <v>45248</v>
      </c>
      <c r="H105" s="12">
        <f ca="1"/>
        <v>45249</v>
      </c>
    </row>
    <row r="106" spans="1:8" ht="56.25" customHeight="1" x14ac:dyDescent="0.3">
      <c r="B106" s="7"/>
      <c r="C106" s="7"/>
      <c r="D106" s="7"/>
      <c r="E106" s="7"/>
      <c r="F106" s="7"/>
      <c r="G106" s="7"/>
      <c r="H106" s="8"/>
    </row>
    <row r="107" spans="1:8" ht="16.5" customHeight="1" x14ac:dyDescent="0.3">
      <c r="B107" s="11">
        <f t="array" aca="1" ref="B107:H107" ca="1">Días+22+DATE(Calendario8Año,Calendario8MesOpción,1)-WEEKDAY(DATE(Calendario8Año,Calendario8MesOpción,1),DíaDeLaSemanaOpción)</f>
        <v>45250</v>
      </c>
      <c r="C107" s="11">
        <f ca="1"/>
        <v>45251</v>
      </c>
      <c r="D107" s="11">
        <f ca="1"/>
        <v>45252</v>
      </c>
      <c r="E107" s="11">
        <f ca="1"/>
        <v>45253</v>
      </c>
      <c r="F107" s="11">
        <f ca="1"/>
        <v>45254</v>
      </c>
      <c r="G107" s="11">
        <f ca="1"/>
        <v>45255</v>
      </c>
      <c r="H107" s="12">
        <f ca="1"/>
        <v>45256</v>
      </c>
    </row>
    <row r="108" spans="1:8" ht="56.25" customHeight="1" x14ac:dyDescent="0.3">
      <c r="B108" s="7"/>
      <c r="C108" s="7"/>
      <c r="D108" s="7"/>
      <c r="E108" s="7"/>
      <c r="F108" s="7"/>
      <c r="G108" s="7"/>
      <c r="H108" s="8"/>
    </row>
    <row r="109" spans="1:8" ht="16.5" customHeight="1" x14ac:dyDescent="0.3">
      <c r="B109" s="11">
        <f t="array" aca="1" ref="B109:H109" ca="1">Días+29+DATE(Calendario8Año,Calendario8MesOpción,1)-WEEKDAY(DATE(Calendario8Año,Calendario8MesOpción,1),DíaDeLaSemanaOpción)</f>
        <v>45257</v>
      </c>
      <c r="C109" s="11">
        <f ca="1"/>
        <v>45258</v>
      </c>
      <c r="D109" s="11">
        <f ca="1"/>
        <v>45259</v>
      </c>
      <c r="E109" s="11">
        <f ca="1"/>
        <v>45260</v>
      </c>
      <c r="F109" s="11">
        <f ca="1"/>
        <v>45261</v>
      </c>
      <c r="G109" s="11">
        <f ca="1"/>
        <v>45262</v>
      </c>
      <c r="H109" s="12">
        <f ca="1"/>
        <v>45263</v>
      </c>
    </row>
    <row r="110" spans="1:8" ht="57" customHeight="1" x14ac:dyDescent="0.3">
      <c r="B110" s="7"/>
      <c r="C110" s="7"/>
      <c r="D110" s="7"/>
      <c r="E110" s="7"/>
      <c r="F110" s="7"/>
      <c r="G110" s="7"/>
      <c r="H110" s="9"/>
    </row>
    <row r="111" spans="1:8" ht="16.5" customHeight="1" x14ac:dyDescent="0.3">
      <c r="B111" s="11">
        <f t="array" aca="1" ref="B111:C111" ca="1">Días+36+DATE(Calendario8Año,Calendario8MesOpción,1)-WEEKDAY(DATE(Calendario8Año,Calendario8MesOpción,1),DíaDeLaSemanaOpción)</f>
        <v>45264</v>
      </c>
      <c r="C111" s="11">
        <f ca="1"/>
        <v>45265</v>
      </c>
      <c r="D111" s="71" t="s">
        <v>1</v>
      </c>
      <c r="E111" s="72"/>
      <c r="F111" s="72"/>
      <c r="G111" s="72"/>
      <c r="H111" s="72"/>
    </row>
    <row r="112" spans="1:8" ht="63.75" customHeight="1" x14ac:dyDescent="0.3">
      <c r="B112" s="7"/>
      <c r="C112" s="7"/>
      <c r="D112" s="67"/>
      <c r="E112" s="67"/>
      <c r="F112" s="67"/>
      <c r="G112" s="67"/>
      <c r="H112" s="67"/>
    </row>
    <row r="113" spans="1:8" ht="54" customHeight="1" x14ac:dyDescent="0.7">
      <c r="A113" s="2"/>
      <c r="B113" s="1">
        <f ca="1">YEAR(DATE(Calendario8Año,Calendario8MesOpción+1,1))</f>
        <v>2023</v>
      </c>
      <c r="C113" s="70" t="str">
        <f ca="1">TEXT(DATE(Calendario8Año,Calendario8MesOpción+1,1),"mmmm")</f>
        <v>diciembre</v>
      </c>
      <c r="D113" s="70"/>
      <c r="E113" s="70"/>
      <c r="F113" s="6"/>
      <c r="G113" s="6"/>
      <c r="H113" s="2"/>
    </row>
    <row r="114" spans="1:8" ht="15.95" customHeight="1" x14ac:dyDescent="0.3">
      <c r="A114" s="3"/>
      <c r="B114" s="4" t="str">
        <f ca="1">UPPER(TEXT(B115,"dddd"))</f>
        <v>LUNES</v>
      </c>
      <c r="C114" s="5" t="str">
        <f t="shared" ref="C114:H114" ca="1" si="8">UPPER(TEXT(C115,"dddd"))</f>
        <v>MARTES</v>
      </c>
      <c r="D114" s="4" t="str">
        <f t="shared" ca="1" si="8"/>
        <v>MIÉRCOLES</v>
      </c>
      <c r="E114" s="5" t="str">
        <f t="shared" ca="1" si="8"/>
        <v>JUEVES</v>
      </c>
      <c r="F114" s="4" t="str">
        <f t="shared" ca="1" si="8"/>
        <v>VIERNES</v>
      </c>
      <c r="G114" s="5" t="str">
        <f t="shared" ca="1" si="8"/>
        <v>SÁBADO</v>
      </c>
      <c r="H114" s="4" t="str">
        <f t="shared" ca="1" si="8"/>
        <v>DOMINGO</v>
      </c>
    </row>
    <row r="115" spans="1:8" ht="16.5" customHeight="1" x14ac:dyDescent="0.3">
      <c r="B115" s="11">
        <f t="array" aca="1" ref="B115:H115" ca="1">Días+1+DATE(Calendar9Year,Calendario9MesOpción,1)-WEEKDAY(DATE(Calendar9Year,Calendario9MesOpción,1),DíaDeLaSemanaOpción)</f>
        <v>45257</v>
      </c>
      <c r="C115" s="11">
        <f ca="1"/>
        <v>45258</v>
      </c>
      <c r="D115" s="11">
        <f ca="1"/>
        <v>45259</v>
      </c>
      <c r="E115" s="11">
        <f ca="1"/>
        <v>45260</v>
      </c>
      <c r="F115" s="11">
        <f ca="1"/>
        <v>45261</v>
      </c>
      <c r="G115" s="11">
        <f ca="1"/>
        <v>45262</v>
      </c>
      <c r="H115" s="12">
        <f ca="1"/>
        <v>45263</v>
      </c>
    </row>
    <row r="116" spans="1:8" ht="56.25" customHeight="1" x14ac:dyDescent="0.3">
      <c r="B116" s="7"/>
      <c r="C116" s="7"/>
      <c r="D116" s="7"/>
      <c r="E116" s="7"/>
      <c r="F116" s="7"/>
      <c r="G116" s="7"/>
      <c r="H116" s="8"/>
    </row>
    <row r="117" spans="1:8" ht="16.5" customHeight="1" x14ac:dyDescent="0.3">
      <c r="B117" s="11">
        <f t="array" aca="1" ref="B117:H117" ca="1">Días+8+DATE(Calendar9Year,Calendario9MesOpción,1)-WEEKDAY(DATE(Calendar9Year,Calendario9MesOpción,1),DíaDeLaSemanaOpción)</f>
        <v>45264</v>
      </c>
      <c r="C117" s="11">
        <f ca="1"/>
        <v>45265</v>
      </c>
      <c r="D117" s="11">
        <f ca="1"/>
        <v>45266</v>
      </c>
      <c r="E117" s="11">
        <f ca="1"/>
        <v>45267</v>
      </c>
      <c r="F117" s="11">
        <f ca="1"/>
        <v>45268</v>
      </c>
      <c r="G117" s="11">
        <f ca="1"/>
        <v>45269</v>
      </c>
      <c r="H117" s="12">
        <f ca="1"/>
        <v>45270</v>
      </c>
    </row>
    <row r="118" spans="1:8" ht="56.25" customHeight="1" x14ac:dyDescent="0.3">
      <c r="B118" s="7"/>
      <c r="C118" s="7"/>
      <c r="D118" s="7"/>
      <c r="E118" s="7"/>
      <c r="F118" s="7"/>
      <c r="G118" s="7"/>
      <c r="H118" s="8"/>
    </row>
    <row r="119" spans="1:8" ht="16.5" customHeight="1" x14ac:dyDescent="0.3">
      <c r="B119" s="11">
        <f t="array" aca="1" ref="B119:H119" ca="1">Días+15+DATE(Calendar9Year,Calendario9MesOpción,1)-WEEKDAY(DATE(Calendar9Year,Calendario9MesOpción,1),DíaDeLaSemanaOpción)</f>
        <v>45271</v>
      </c>
      <c r="C119" s="11">
        <f ca="1"/>
        <v>45272</v>
      </c>
      <c r="D119" s="11">
        <f ca="1"/>
        <v>45273</v>
      </c>
      <c r="E119" s="11">
        <f ca="1"/>
        <v>45274</v>
      </c>
      <c r="F119" s="11">
        <f ca="1"/>
        <v>45275</v>
      </c>
      <c r="G119" s="11">
        <f ca="1"/>
        <v>45276</v>
      </c>
      <c r="H119" s="12">
        <f ca="1"/>
        <v>45277</v>
      </c>
    </row>
    <row r="120" spans="1:8" ht="56.25" customHeight="1" x14ac:dyDescent="0.3">
      <c r="B120" s="7"/>
      <c r="C120" s="7"/>
      <c r="D120" s="7"/>
      <c r="E120" s="7"/>
      <c r="F120" s="7"/>
      <c r="G120" s="7"/>
      <c r="H120" s="8"/>
    </row>
    <row r="121" spans="1:8" ht="16.5" customHeight="1" x14ac:dyDescent="0.3">
      <c r="B121" s="11">
        <f t="array" aca="1" ref="B121:H121" ca="1">Días+22+DATE(Calendar9Year,Calendario9MesOpción,1)-WEEKDAY(DATE(Calendar9Year,Calendario9MesOpción,1),DíaDeLaSemanaOpción)</f>
        <v>45278</v>
      </c>
      <c r="C121" s="11">
        <f ca="1"/>
        <v>45279</v>
      </c>
      <c r="D121" s="11">
        <f ca="1"/>
        <v>45280</v>
      </c>
      <c r="E121" s="11">
        <f ca="1"/>
        <v>45281</v>
      </c>
      <c r="F121" s="11">
        <f ca="1"/>
        <v>45282</v>
      </c>
      <c r="G121" s="11">
        <f ca="1"/>
        <v>45283</v>
      </c>
      <c r="H121" s="12">
        <f ca="1"/>
        <v>45284</v>
      </c>
    </row>
    <row r="122" spans="1:8" ht="56.25" customHeight="1" x14ac:dyDescent="0.3">
      <c r="B122" s="7"/>
      <c r="C122" s="7"/>
      <c r="D122" s="7"/>
      <c r="E122" s="7"/>
      <c r="F122" s="7"/>
      <c r="G122" s="7"/>
      <c r="H122" s="8"/>
    </row>
    <row r="123" spans="1:8" ht="16.5" customHeight="1" x14ac:dyDescent="0.3">
      <c r="B123" s="11">
        <f t="array" aca="1" ref="B123:H123" ca="1">Días+29+DATE(Calendar9Year,Calendario9MesOpción,1)-WEEKDAY(DATE(Calendar9Year,Calendario9MesOpción,1),DíaDeLaSemanaOpción)</f>
        <v>45285</v>
      </c>
      <c r="C123" s="11">
        <f ca="1"/>
        <v>45286</v>
      </c>
      <c r="D123" s="11">
        <f ca="1"/>
        <v>45287</v>
      </c>
      <c r="E123" s="11">
        <f ca="1"/>
        <v>45288</v>
      </c>
      <c r="F123" s="11">
        <f ca="1"/>
        <v>45289</v>
      </c>
      <c r="G123" s="11">
        <f ca="1"/>
        <v>45290</v>
      </c>
      <c r="H123" s="12">
        <f ca="1"/>
        <v>45291</v>
      </c>
    </row>
    <row r="124" spans="1:8" ht="57" customHeight="1" x14ac:dyDescent="0.3">
      <c r="B124" s="7"/>
      <c r="C124" s="7"/>
      <c r="D124" s="7"/>
      <c r="E124" s="7"/>
      <c r="F124" s="7"/>
      <c r="G124" s="7"/>
      <c r="H124" s="9"/>
    </row>
    <row r="125" spans="1:8" ht="16.5" customHeight="1" x14ac:dyDescent="0.3">
      <c r="B125" s="11">
        <f t="array" aca="1" ref="B125:C125" ca="1">Días+36+DATE(Calendar9Year,Calendario9MesOpción,1)-WEEKDAY(DATE(Calendar9Year,Calendario9MesOpción,1),DíaDeLaSemanaOpción)</f>
        <v>45292</v>
      </c>
      <c r="C125" s="11">
        <f ca="1"/>
        <v>45293</v>
      </c>
      <c r="D125" s="71" t="s">
        <v>1</v>
      </c>
      <c r="E125" s="72"/>
      <c r="F125" s="72"/>
      <c r="G125" s="72"/>
      <c r="H125" s="72"/>
    </row>
    <row r="126" spans="1:8" ht="63.75" customHeight="1" x14ac:dyDescent="0.3">
      <c r="B126" s="7"/>
      <c r="C126" s="7"/>
      <c r="D126" s="67"/>
      <c r="E126" s="67"/>
      <c r="F126" s="67"/>
      <c r="G126" s="67"/>
      <c r="H126" s="67"/>
    </row>
    <row r="127" spans="1:8" ht="54" customHeight="1" x14ac:dyDescent="0.7">
      <c r="A127" s="2"/>
      <c r="B127" s="1">
        <f ca="1">YEAR(DATE(Calendar9Year,Calendario9MesOpción+1,1))</f>
        <v>2024</v>
      </c>
      <c r="C127" s="70" t="str">
        <f ca="1">TEXT(DATE(Calendar9Year,Calendario9MesOpción+1,1),"mmmm")</f>
        <v>enero</v>
      </c>
      <c r="D127" s="70"/>
      <c r="E127" s="70"/>
      <c r="F127" s="6"/>
      <c r="G127" s="6"/>
      <c r="H127" s="2"/>
    </row>
    <row r="128" spans="1:8" ht="15.95" customHeight="1" x14ac:dyDescent="0.3">
      <c r="A128" s="3"/>
      <c r="B128" s="4" t="str">
        <f ca="1">UPPER(TEXT(B129,"dddd"))</f>
        <v>LUNES</v>
      </c>
      <c r="C128" s="5" t="str">
        <f t="shared" ref="C128:H128" ca="1" si="9">UPPER(TEXT(C129,"dddd"))</f>
        <v>MARTES</v>
      </c>
      <c r="D128" s="4" t="str">
        <f t="shared" ca="1" si="9"/>
        <v>MIÉRCOLES</v>
      </c>
      <c r="E128" s="5" t="str">
        <f t="shared" ca="1" si="9"/>
        <v>JUEVES</v>
      </c>
      <c r="F128" s="4" t="str">
        <f t="shared" ca="1" si="9"/>
        <v>VIERNES</v>
      </c>
      <c r="G128" s="5" t="str">
        <f t="shared" ca="1" si="9"/>
        <v>SÁBADO</v>
      </c>
      <c r="H128" s="4" t="str">
        <f t="shared" ca="1" si="9"/>
        <v>DOMINGO</v>
      </c>
    </row>
    <row r="129" spans="2:8" ht="16.5" customHeight="1" x14ac:dyDescent="0.3">
      <c r="B129" s="11">
        <f t="array" aca="1" ref="B129:H129" ca="1">Días+1+DATE(Calendario10Año,Calendario10MesOpción,1)-WEEKDAY(DATE(Calendario10Año,Calendario10MesOpción,1),DíaDeLaSemanaOpción)</f>
        <v>45292</v>
      </c>
      <c r="C129" s="11">
        <f ca="1"/>
        <v>45293</v>
      </c>
      <c r="D129" s="11">
        <f ca="1"/>
        <v>45294</v>
      </c>
      <c r="E129" s="11">
        <f ca="1"/>
        <v>45295</v>
      </c>
      <c r="F129" s="11">
        <f ca="1"/>
        <v>45296</v>
      </c>
      <c r="G129" s="11">
        <f ca="1"/>
        <v>45297</v>
      </c>
      <c r="H129" s="12">
        <f ca="1"/>
        <v>45298</v>
      </c>
    </row>
    <row r="130" spans="2:8" ht="56.25" customHeight="1" x14ac:dyDescent="0.3">
      <c r="B130" s="7"/>
      <c r="C130" s="7"/>
      <c r="D130" s="7"/>
      <c r="E130" s="7"/>
      <c r="F130" s="7"/>
      <c r="G130" s="7"/>
      <c r="H130" s="8"/>
    </row>
    <row r="131" spans="2:8" ht="16.5" customHeight="1" x14ac:dyDescent="0.3">
      <c r="B131" s="11">
        <f t="array" aca="1" ref="B131:H131" ca="1">Días+8+DATE(Calendario10Año,Calendario10MesOpción,1)-WEEKDAY(DATE(Calendario10Año,Calendario10MesOpción,1),DíaDeLaSemanaOpción)</f>
        <v>45299</v>
      </c>
      <c r="C131" s="11">
        <f ca="1"/>
        <v>45300</v>
      </c>
      <c r="D131" s="11">
        <f ca="1"/>
        <v>45301</v>
      </c>
      <c r="E131" s="11">
        <f ca="1"/>
        <v>45302</v>
      </c>
      <c r="F131" s="11">
        <f ca="1"/>
        <v>45303</v>
      </c>
      <c r="G131" s="11">
        <f ca="1"/>
        <v>45304</v>
      </c>
      <c r="H131" s="12">
        <f ca="1"/>
        <v>45305</v>
      </c>
    </row>
    <row r="132" spans="2:8" ht="56.25" customHeight="1" x14ac:dyDescent="0.3">
      <c r="B132" s="7"/>
      <c r="C132" s="7"/>
      <c r="D132" s="7"/>
      <c r="E132" s="7"/>
      <c r="F132" s="7"/>
      <c r="G132" s="7"/>
      <c r="H132" s="8"/>
    </row>
    <row r="133" spans="2:8" ht="16.5" customHeight="1" x14ac:dyDescent="0.3">
      <c r="B133" s="11">
        <f t="array" aca="1" ref="B133:H133" ca="1">Días+15+DATE(Calendario10Año,Calendario10MesOpción,1)-WEEKDAY(DATE(Calendario10Año,Calendario10MesOpción,1),DíaDeLaSemanaOpción)</f>
        <v>45306</v>
      </c>
      <c r="C133" s="11">
        <f ca="1"/>
        <v>45307</v>
      </c>
      <c r="D133" s="11">
        <f ca="1"/>
        <v>45308</v>
      </c>
      <c r="E133" s="11">
        <f ca="1"/>
        <v>45309</v>
      </c>
      <c r="F133" s="11">
        <f ca="1"/>
        <v>45310</v>
      </c>
      <c r="G133" s="11">
        <f ca="1"/>
        <v>45311</v>
      </c>
      <c r="H133" s="12">
        <f ca="1"/>
        <v>45312</v>
      </c>
    </row>
    <row r="134" spans="2:8" ht="56.25" customHeight="1" x14ac:dyDescent="0.3">
      <c r="B134" s="7"/>
      <c r="C134" s="7"/>
      <c r="D134" s="7"/>
      <c r="E134" s="7"/>
      <c r="F134" s="7"/>
      <c r="G134" s="7"/>
      <c r="H134" s="8"/>
    </row>
    <row r="135" spans="2:8" ht="16.5" customHeight="1" x14ac:dyDescent="0.3">
      <c r="B135" s="11">
        <f t="array" aca="1" ref="B135:H135" ca="1">Días+22+DATE(Calendario10Año,Calendario10MesOpción,1)-WEEKDAY(DATE(Calendario10Año,Calendario10MesOpción,1),DíaDeLaSemanaOpción)</f>
        <v>45313</v>
      </c>
      <c r="C135" s="11">
        <f ca="1"/>
        <v>45314</v>
      </c>
      <c r="D135" s="11">
        <f ca="1"/>
        <v>45315</v>
      </c>
      <c r="E135" s="11">
        <f ca="1"/>
        <v>45316</v>
      </c>
      <c r="F135" s="11">
        <f ca="1"/>
        <v>45317</v>
      </c>
      <c r="G135" s="11">
        <f ca="1"/>
        <v>45318</v>
      </c>
      <c r="H135" s="12">
        <f ca="1"/>
        <v>45319</v>
      </c>
    </row>
    <row r="136" spans="2:8" ht="56.25" customHeight="1" x14ac:dyDescent="0.3">
      <c r="B136" s="7"/>
      <c r="C136" s="7"/>
      <c r="D136" s="7"/>
      <c r="E136" s="7"/>
      <c r="F136" s="7"/>
      <c r="G136" s="7"/>
      <c r="H136" s="8"/>
    </row>
    <row r="137" spans="2:8" ht="16.5" customHeight="1" x14ac:dyDescent="0.3">
      <c r="B137" s="11">
        <f t="array" aca="1" ref="B137:H137" ca="1">Días+29+DATE(Calendario10Año,Calendario10MesOpción,1)-WEEKDAY(DATE(Calendario10Año,Calendario10MesOpción,1),DíaDeLaSemanaOpción)</f>
        <v>45320</v>
      </c>
      <c r="C137" s="11">
        <f ca="1"/>
        <v>45321</v>
      </c>
      <c r="D137" s="11">
        <f ca="1"/>
        <v>45322</v>
      </c>
      <c r="E137" s="11">
        <f ca="1"/>
        <v>45323</v>
      </c>
      <c r="F137" s="11">
        <f ca="1"/>
        <v>45324</v>
      </c>
      <c r="G137" s="11">
        <f ca="1"/>
        <v>45325</v>
      </c>
      <c r="H137" s="12">
        <f ca="1"/>
        <v>45326</v>
      </c>
    </row>
    <row r="138" spans="2:8" ht="57" customHeight="1" x14ac:dyDescent="0.3">
      <c r="B138" s="7"/>
      <c r="C138" s="7"/>
      <c r="D138" s="7"/>
      <c r="E138" s="7"/>
      <c r="F138" s="7"/>
      <c r="G138" s="7"/>
      <c r="H138" s="9"/>
    </row>
    <row r="139" spans="2:8" ht="16.5" customHeight="1" x14ac:dyDescent="0.3">
      <c r="B139" s="11">
        <f t="array" aca="1" ref="B139:C139" ca="1">Días+36+DATE(Calendario10Año,Calendario10MesOpción,1)-WEEKDAY(DATE(Calendario10Año,Calendario10MesOpción,1),DíaDeLaSemanaOpción)</f>
        <v>45327</v>
      </c>
      <c r="C139" s="11">
        <f ca="1"/>
        <v>45328</v>
      </c>
      <c r="D139" s="71" t="s">
        <v>1</v>
      </c>
      <c r="E139" s="72"/>
      <c r="F139" s="72"/>
      <c r="G139" s="72"/>
      <c r="H139" s="72"/>
    </row>
    <row r="140" spans="2:8" ht="63.75" customHeight="1" x14ac:dyDescent="0.3">
      <c r="B140" s="7"/>
      <c r="C140" s="7"/>
      <c r="D140" s="67"/>
      <c r="E140" s="67"/>
      <c r="F140" s="67"/>
      <c r="G140" s="67"/>
      <c r="H140" s="67"/>
    </row>
    <row r="141" spans="2:8" ht="54" customHeight="1" x14ac:dyDescent="0.7">
      <c r="B141" s="1">
        <f ca="1">YEAR(DATE(Calendario10Año,Calendario10MesOpción+1,1))</f>
        <v>2024</v>
      </c>
      <c r="C141" s="70" t="str">
        <f ca="1">TEXT(DATE(Calendario10Año,Calendario10MesOpción+1,1),"mmmm")</f>
        <v>febrero</v>
      </c>
      <c r="D141" s="70"/>
      <c r="E141" s="70"/>
      <c r="F141" s="6"/>
      <c r="G141" s="6"/>
      <c r="H141" s="2"/>
    </row>
    <row r="142" spans="2:8" ht="15.95" customHeight="1" x14ac:dyDescent="0.3">
      <c r="B142" s="4" t="str">
        <f ca="1">UPPER(TEXT(B143,"dddd"))</f>
        <v>LUNES</v>
      </c>
      <c r="C142" s="5" t="str">
        <f t="shared" ref="C142:H142" ca="1" si="10">UPPER(TEXT(C143,"dddd"))</f>
        <v>MARTES</v>
      </c>
      <c r="D142" s="4" t="str">
        <f t="shared" ca="1" si="10"/>
        <v>MIÉRCOLES</v>
      </c>
      <c r="E142" s="5" t="str">
        <f t="shared" ca="1" si="10"/>
        <v>JUEVES</v>
      </c>
      <c r="F142" s="4" t="str">
        <f t="shared" ca="1" si="10"/>
        <v>VIERNES</v>
      </c>
      <c r="G142" s="5" t="str">
        <f t="shared" ca="1" si="10"/>
        <v>SÁBADO</v>
      </c>
      <c r="H142" s="4" t="str">
        <f t="shared" ca="1" si="10"/>
        <v>DOMINGO</v>
      </c>
    </row>
    <row r="143" spans="2:8" ht="16.5" customHeight="1" x14ac:dyDescent="0.3">
      <c r="B143" s="11">
        <f t="array" aca="1" ref="B143:H143" ca="1">Días+1+DATE(Calendario11Año,Calendario11MesOpción,1)-WEEKDAY(DATE(Calendario11Año,Calendario11MesOpción,1),DíaDeLaSemanaOpción)</f>
        <v>45320</v>
      </c>
      <c r="C143" s="11">
        <f ca="1"/>
        <v>45321</v>
      </c>
      <c r="D143" s="11">
        <f ca="1"/>
        <v>45322</v>
      </c>
      <c r="E143" s="11">
        <f ca="1"/>
        <v>45323</v>
      </c>
      <c r="F143" s="11">
        <f ca="1"/>
        <v>45324</v>
      </c>
      <c r="G143" s="11">
        <f ca="1"/>
        <v>45325</v>
      </c>
      <c r="H143" s="12">
        <f ca="1"/>
        <v>45326</v>
      </c>
    </row>
    <row r="144" spans="2:8" ht="56.25" customHeight="1" x14ac:dyDescent="0.3">
      <c r="B144" s="7"/>
      <c r="C144" s="7"/>
      <c r="D144" s="7"/>
      <c r="E144" s="7"/>
      <c r="F144" s="7"/>
      <c r="G144" s="7"/>
      <c r="H144" s="8"/>
    </row>
    <row r="145" spans="2:8" ht="16.5" customHeight="1" x14ac:dyDescent="0.3">
      <c r="B145" s="11">
        <f t="array" aca="1" ref="B145:H145" ca="1">Días+8+DATE(Calendario11Año,Calendario11MesOpción,1)-WEEKDAY(DATE(Calendario11Año,Calendario11MesOpción,1),DíaDeLaSemanaOpción)</f>
        <v>45327</v>
      </c>
      <c r="C145" s="11">
        <f ca="1"/>
        <v>45328</v>
      </c>
      <c r="D145" s="11">
        <f ca="1"/>
        <v>45329</v>
      </c>
      <c r="E145" s="11">
        <f ca="1"/>
        <v>45330</v>
      </c>
      <c r="F145" s="11">
        <f ca="1"/>
        <v>45331</v>
      </c>
      <c r="G145" s="11">
        <f ca="1"/>
        <v>45332</v>
      </c>
      <c r="H145" s="12">
        <f ca="1"/>
        <v>45333</v>
      </c>
    </row>
    <row r="146" spans="2:8" ht="56.25" customHeight="1" x14ac:dyDescent="0.3">
      <c r="B146" s="7"/>
      <c r="C146" s="7"/>
      <c r="D146" s="7"/>
      <c r="E146" s="7"/>
      <c r="F146" s="7"/>
      <c r="G146" s="7"/>
      <c r="H146" s="8"/>
    </row>
    <row r="147" spans="2:8" ht="16.5" customHeight="1" x14ac:dyDescent="0.3">
      <c r="B147" s="11">
        <f t="array" aca="1" ref="B147:H147" ca="1">Días+15+DATE(Calendario11Año,Calendario11MesOpción,1)-WEEKDAY(DATE(Calendario11Año,Calendario11MesOpción,1),DíaDeLaSemanaOpción)</f>
        <v>45334</v>
      </c>
      <c r="C147" s="11">
        <f ca="1"/>
        <v>45335</v>
      </c>
      <c r="D147" s="11">
        <f ca="1"/>
        <v>45336</v>
      </c>
      <c r="E147" s="11">
        <f ca="1"/>
        <v>45337</v>
      </c>
      <c r="F147" s="11">
        <f ca="1"/>
        <v>45338</v>
      </c>
      <c r="G147" s="11">
        <f ca="1"/>
        <v>45339</v>
      </c>
      <c r="H147" s="12">
        <f ca="1"/>
        <v>45340</v>
      </c>
    </row>
    <row r="148" spans="2:8" ht="56.25" customHeight="1" x14ac:dyDescent="0.3">
      <c r="B148" s="7"/>
      <c r="C148" s="7"/>
      <c r="D148" s="7"/>
      <c r="E148" s="7"/>
      <c r="F148" s="7"/>
      <c r="G148" s="7"/>
      <c r="H148" s="8"/>
    </row>
    <row r="149" spans="2:8" ht="16.5" customHeight="1" x14ac:dyDescent="0.3">
      <c r="B149" s="11">
        <f t="array" aca="1" ref="B149:H149" ca="1">Días+22+DATE(Calendario11Año,Calendario11MesOpción,1)-WEEKDAY(DATE(Calendario11Año,Calendario11MesOpción,1),DíaDeLaSemanaOpción)</f>
        <v>45341</v>
      </c>
      <c r="C149" s="11">
        <f ca="1"/>
        <v>45342</v>
      </c>
      <c r="D149" s="11">
        <f ca="1"/>
        <v>45343</v>
      </c>
      <c r="E149" s="11">
        <f ca="1"/>
        <v>45344</v>
      </c>
      <c r="F149" s="11">
        <f ca="1"/>
        <v>45345</v>
      </c>
      <c r="G149" s="11">
        <f ca="1"/>
        <v>45346</v>
      </c>
      <c r="H149" s="12">
        <f ca="1"/>
        <v>45347</v>
      </c>
    </row>
    <row r="150" spans="2:8" ht="56.25" customHeight="1" x14ac:dyDescent="0.3">
      <c r="B150" s="7"/>
      <c r="C150" s="7"/>
      <c r="D150" s="7"/>
      <c r="E150" s="7"/>
      <c r="F150" s="7"/>
      <c r="G150" s="7"/>
      <c r="H150" s="8"/>
    </row>
    <row r="151" spans="2:8" ht="16.5" customHeight="1" x14ac:dyDescent="0.3">
      <c r="B151" s="11">
        <f t="array" aca="1" ref="B151:H151" ca="1">Días+29+DATE(Calendario11Año,Calendario11MesOpción,1)-WEEKDAY(DATE(Calendario11Año,Calendario11MesOpción,1),DíaDeLaSemanaOpción)</f>
        <v>45348</v>
      </c>
      <c r="C151" s="11">
        <f ca="1"/>
        <v>45349</v>
      </c>
      <c r="D151" s="11">
        <f ca="1"/>
        <v>45350</v>
      </c>
      <c r="E151" s="11">
        <f ca="1"/>
        <v>45351</v>
      </c>
      <c r="F151" s="11">
        <f ca="1"/>
        <v>45352</v>
      </c>
      <c r="G151" s="11">
        <f ca="1"/>
        <v>45353</v>
      </c>
      <c r="H151" s="12">
        <f ca="1"/>
        <v>45354</v>
      </c>
    </row>
    <row r="152" spans="2:8" ht="57" customHeight="1" x14ac:dyDescent="0.3">
      <c r="B152" s="7"/>
      <c r="C152" s="7"/>
      <c r="D152" s="7"/>
      <c r="E152" s="7"/>
      <c r="F152" s="7"/>
      <c r="G152" s="7"/>
      <c r="H152" s="9"/>
    </row>
    <row r="153" spans="2:8" ht="16.5" customHeight="1" x14ac:dyDescent="0.3">
      <c r="B153" s="11">
        <f t="array" aca="1" ref="B153:C153" ca="1">Días+36+DATE(Calendario11Año,Calendario11MesOpción,1)-WEEKDAY(DATE(Calendario11Año,Calendario11MesOpción,1),DíaDeLaSemanaOpción)</f>
        <v>45355</v>
      </c>
      <c r="C153" s="11">
        <f ca="1"/>
        <v>45356</v>
      </c>
      <c r="D153" s="71" t="s">
        <v>1</v>
      </c>
      <c r="E153" s="72"/>
      <c r="F153" s="72"/>
      <c r="G153" s="72"/>
      <c r="H153" s="72"/>
    </row>
    <row r="154" spans="2:8" ht="63.75" customHeight="1" x14ac:dyDescent="0.3">
      <c r="B154" s="7"/>
      <c r="C154" s="7"/>
      <c r="D154" s="67"/>
      <c r="E154" s="67"/>
      <c r="F154" s="67"/>
      <c r="G154" s="67"/>
      <c r="H154" s="67"/>
    </row>
    <row r="155" spans="2:8" ht="54" customHeight="1" x14ac:dyDescent="0.7">
      <c r="B155" s="1">
        <f ca="1">YEAR(DATE(Calendario11Año,Calendario11MesOpción+1,1))</f>
        <v>2024</v>
      </c>
      <c r="C155" s="70" t="str">
        <f ca="1">TEXT(DATE(Calendario11Año,Calendario11MesOpción+1,1),"mmmm")</f>
        <v>marzo</v>
      </c>
      <c r="D155" s="70"/>
      <c r="E155" s="70"/>
      <c r="F155" s="6"/>
      <c r="G155" s="6"/>
      <c r="H155" s="2"/>
    </row>
    <row r="156" spans="2:8" ht="15.95" customHeight="1" x14ac:dyDescent="0.3">
      <c r="B156" s="4" t="str">
        <f ca="1">UPPER(TEXT(B157,"dddd"))</f>
        <v>LUNES</v>
      </c>
      <c r="C156" s="5" t="str">
        <f t="shared" ref="C156:H156" ca="1" si="11">UPPER(TEXT(C157,"dddd"))</f>
        <v>MARTES</v>
      </c>
      <c r="D156" s="4" t="str">
        <f t="shared" ca="1" si="11"/>
        <v>MIÉRCOLES</v>
      </c>
      <c r="E156" s="5" t="str">
        <f t="shared" ca="1" si="11"/>
        <v>JUEVES</v>
      </c>
      <c r="F156" s="4" t="str">
        <f t="shared" ca="1" si="11"/>
        <v>VIERNES</v>
      </c>
      <c r="G156" s="5" t="str">
        <f t="shared" ca="1" si="11"/>
        <v>SÁBADO</v>
      </c>
      <c r="H156" s="4" t="str">
        <f t="shared" ca="1" si="11"/>
        <v>DOMINGO</v>
      </c>
    </row>
    <row r="157" spans="2:8" ht="16.5" customHeight="1" x14ac:dyDescent="0.3">
      <c r="B157" s="11">
        <f t="array" aca="1" ref="B157:H157" ca="1">Días+1+DATE(Calendario12Año,Calendario12MesOpción,1)-WEEKDAY(DATE(Calendario12Año,Calendario12MesOpción,1),DíaDeLaSemanaOpción)</f>
        <v>45348</v>
      </c>
      <c r="C157" s="11">
        <f ca="1"/>
        <v>45349</v>
      </c>
      <c r="D157" s="11">
        <f ca="1"/>
        <v>45350</v>
      </c>
      <c r="E157" s="11">
        <f ca="1"/>
        <v>45351</v>
      </c>
      <c r="F157" s="11">
        <f ca="1"/>
        <v>45352</v>
      </c>
      <c r="G157" s="11">
        <f ca="1"/>
        <v>45353</v>
      </c>
      <c r="H157" s="12">
        <f ca="1"/>
        <v>45354</v>
      </c>
    </row>
    <row r="158" spans="2:8" ht="56.25" customHeight="1" x14ac:dyDescent="0.3">
      <c r="B158" s="7"/>
      <c r="C158" s="7"/>
      <c r="D158" s="7"/>
      <c r="E158" s="7"/>
      <c r="F158" s="7"/>
      <c r="G158" s="7"/>
      <c r="H158" s="8"/>
    </row>
    <row r="159" spans="2:8" ht="16.5" customHeight="1" x14ac:dyDescent="0.3">
      <c r="B159" s="11">
        <f t="array" aca="1" ref="B159:H159" ca="1">Días+8+DATE(Calendario12Año,Calendario12MesOpción,1)-WEEKDAY(DATE(Calendario12Año,Calendario12MesOpción,1),DíaDeLaSemanaOpción)</f>
        <v>45355</v>
      </c>
      <c r="C159" s="11">
        <f ca="1"/>
        <v>45356</v>
      </c>
      <c r="D159" s="11">
        <f ca="1"/>
        <v>45357</v>
      </c>
      <c r="E159" s="11">
        <f ca="1"/>
        <v>45358</v>
      </c>
      <c r="F159" s="11">
        <f ca="1"/>
        <v>45359</v>
      </c>
      <c r="G159" s="11">
        <f ca="1"/>
        <v>45360</v>
      </c>
      <c r="H159" s="12">
        <f ca="1"/>
        <v>45361</v>
      </c>
    </row>
    <row r="160" spans="2:8" ht="56.25" customHeight="1" x14ac:dyDescent="0.3">
      <c r="B160" s="7"/>
      <c r="C160" s="7"/>
      <c r="D160" s="7"/>
      <c r="E160" s="7"/>
      <c r="F160" s="7"/>
      <c r="G160" s="7"/>
      <c r="H160" s="8"/>
    </row>
    <row r="161" spans="2:8" ht="16.5" customHeight="1" x14ac:dyDescent="0.3">
      <c r="B161" s="11">
        <f t="array" aca="1" ref="B161:H161" ca="1">Días+15+DATE(Calendario12Año,Calendario12MesOpción,1)-WEEKDAY(DATE(Calendario12Año,Calendario12MesOpción,1),DíaDeLaSemanaOpción)</f>
        <v>45362</v>
      </c>
      <c r="C161" s="11">
        <f ca="1"/>
        <v>45363</v>
      </c>
      <c r="D161" s="11">
        <f ca="1"/>
        <v>45364</v>
      </c>
      <c r="E161" s="11">
        <f ca="1"/>
        <v>45365</v>
      </c>
      <c r="F161" s="11">
        <f ca="1"/>
        <v>45366</v>
      </c>
      <c r="G161" s="11">
        <f ca="1"/>
        <v>45367</v>
      </c>
      <c r="H161" s="12">
        <f ca="1"/>
        <v>45368</v>
      </c>
    </row>
    <row r="162" spans="2:8" ht="56.25" customHeight="1" x14ac:dyDescent="0.3">
      <c r="B162" s="7"/>
      <c r="C162" s="7"/>
      <c r="D162" s="7"/>
      <c r="E162" s="7"/>
      <c r="F162" s="7"/>
      <c r="G162" s="7"/>
      <c r="H162" s="8"/>
    </row>
    <row r="163" spans="2:8" ht="16.5" customHeight="1" x14ac:dyDescent="0.3">
      <c r="B163" s="11">
        <f t="array" aca="1" ref="B163:H163" ca="1">Días+22+DATE(Calendario12Año,Calendario12MesOpción,1)-WEEKDAY(DATE(Calendario12Año,Calendario12MesOpción,1),DíaDeLaSemanaOpción)</f>
        <v>45369</v>
      </c>
      <c r="C163" s="11">
        <f ca="1"/>
        <v>45370</v>
      </c>
      <c r="D163" s="11">
        <f ca="1"/>
        <v>45371</v>
      </c>
      <c r="E163" s="11">
        <f ca="1"/>
        <v>45372</v>
      </c>
      <c r="F163" s="11">
        <f ca="1"/>
        <v>45373</v>
      </c>
      <c r="G163" s="11">
        <f ca="1"/>
        <v>45374</v>
      </c>
      <c r="H163" s="12">
        <f ca="1"/>
        <v>45375</v>
      </c>
    </row>
    <row r="164" spans="2:8" ht="56.25" customHeight="1" x14ac:dyDescent="0.3">
      <c r="B164" s="7"/>
      <c r="C164" s="7"/>
      <c r="D164" s="7"/>
      <c r="E164" s="7"/>
      <c r="F164" s="7"/>
      <c r="G164" s="7"/>
      <c r="H164" s="8"/>
    </row>
    <row r="165" spans="2:8" ht="16.5" customHeight="1" x14ac:dyDescent="0.3">
      <c r="B165" s="11">
        <f t="array" aca="1" ref="B165:H165" ca="1">Días+29+DATE(Calendario12Año,Calendario12MesOpción,1)-WEEKDAY(DATE(Calendario12Año,Calendario12MesOpción,1),DíaDeLaSemanaOpción)</f>
        <v>45376</v>
      </c>
      <c r="C165" s="11">
        <f ca="1"/>
        <v>45377</v>
      </c>
      <c r="D165" s="11">
        <f ca="1"/>
        <v>45378</v>
      </c>
      <c r="E165" s="11">
        <f ca="1"/>
        <v>45379</v>
      </c>
      <c r="F165" s="11">
        <f ca="1"/>
        <v>45380</v>
      </c>
      <c r="G165" s="11">
        <f ca="1"/>
        <v>45381</v>
      </c>
      <c r="H165" s="12">
        <f ca="1"/>
        <v>45382</v>
      </c>
    </row>
    <row r="166" spans="2:8" ht="57" customHeight="1" x14ac:dyDescent="0.3">
      <c r="B166" s="7"/>
      <c r="C166" s="7"/>
      <c r="D166" s="7"/>
      <c r="E166" s="7"/>
      <c r="F166" s="7"/>
      <c r="G166" s="7"/>
      <c r="H166" s="9"/>
    </row>
    <row r="167" spans="2:8" ht="16.5" customHeight="1" x14ac:dyDescent="0.3">
      <c r="B167" s="11">
        <f t="array" aca="1" ref="B167:C167" ca="1">Días+36+DATE(Calendario12Año,Calendario12MesOpción,1)-WEEKDAY(DATE(Calendario12Año,Calendario12MesOpción,1),DíaDeLaSemanaOpción)</f>
        <v>45383</v>
      </c>
      <c r="C167" s="11">
        <f ca="1"/>
        <v>45384</v>
      </c>
      <c r="D167" s="71" t="s">
        <v>1</v>
      </c>
      <c r="E167" s="72"/>
      <c r="F167" s="72"/>
      <c r="G167" s="72"/>
      <c r="H167" s="72"/>
    </row>
    <row r="168" spans="2:8" ht="63.75" customHeight="1" x14ac:dyDescent="0.3">
      <c r="B168" s="7"/>
      <c r="C168" s="7"/>
      <c r="D168" s="67"/>
      <c r="E168" s="67"/>
      <c r="F168" s="67"/>
      <c r="G168" s="67"/>
      <c r="H168" s="67"/>
    </row>
  </sheetData>
  <mergeCells count="37">
    <mergeCell ref="D168:H168"/>
    <mergeCell ref="D140:H140"/>
    <mergeCell ref="C141:E141"/>
    <mergeCell ref="D153:H153"/>
    <mergeCell ref="D154:H154"/>
    <mergeCell ref="C155:E155"/>
    <mergeCell ref="D167:H167"/>
    <mergeCell ref="D139:H139"/>
    <mergeCell ref="D84:H84"/>
    <mergeCell ref="C85:E85"/>
    <mergeCell ref="D97:H97"/>
    <mergeCell ref="D98:H98"/>
    <mergeCell ref="C99:E99"/>
    <mergeCell ref="D111:H111"/>
    <mergeCell ref="D112:H112"/>
    <mergeCell ref="C113:E113"/>
    <mergeCell ref="D125:H125"/>
    <mergeCell ref="D126:H126"/>
    <mergeCell ref="C127:E127"/>
    <mergeCell ref="D83:H83"/>
    <mergeCell ref="D28:H28"/>
    <mergeCell ref="C29:E29"/>
    <mergeCell ref="D41:H41"/>
    <mergeCell ref="D42:H42"/>
    <mergeCell ref="C43:E43"/>
    <mergeCell ref="D55:H55"/>
    <mergeCell ref="D56:H56"/>
    <mergeCell ref="C57:E57"/>
    <mergeCell ref="D69:H69"/>
    <mergeCell ref="D70:H70"/>
    <mergeCell ref="C71:E71"/>
    <mergeCell ref="D27:H27"/>
    <mergeCell ref="C1:E1"/>
    <mergeCell ref="D13:H13"/>
    <mergeCell ref="D14:H14"/>
    <mergeCell ref="C15:E15"/>
    <mergeCell ref="D20:F20"/>
  </mergeCells>
  <conditionalFormatting sqref="B3:H3 B5:H5 B7:H7 B9:H9 B11:H11 B13:C13">
    <cfRule type="expression" dxfId="23" priority="12">
      <formula>MONTH(B3)&lt;&gt;Calendario1MesOpción</formula>
    </cfRule>
  </conditionalFormatting>
  <conditionalFormatting sqref="B17:H17 B19:H19 B21:H21 B23:H23 B25:H25 B27:C27">
    <cfRule type="expression" dxfId="22" priority="11">
      <formula>MONTH(B17)&lt;&gt;Calendario2MesOpción</formula>
    </cfRule>
  </conditionalFormatting>
  <conditionalFormatting sqref="B31:H31 B33:H33 B35:H35 B37:H37 B39:H39 B41:C41">
    <cfRule type="expression" dxfId="21" priority="10">
      <formula>MONTH(B31)&lt;&gt;Calendario3MesOpción</formula>
    </cfRule>
  </conditionalFormatting>
  <conditionalFormatting sqref="B45:H45 B47:H47 B53:H53 B55:C55 B49:H49 B51:H51">
    <cfRule type="expression" dxfId="20" priority="9">
      <formula>MONTH(B45)&lt;&gt;Calendario4MesOpción</formula>
    </cfRule>
  </conditionalFormatting>
  <conditionalFormatting sqref="B59:H59 B63:H63 B65:H65 B67:H67 B69:C69 B61:H61">
    <cfRule type="expression" dxfId="19" priority="8">
      <formula>MONTH(B59)&lt;&gt;Calendario5MesOpción</formula>
    </cfRule>
  </conditionalFormatting>
  <conditionalFormatting sqref="B73:H73 B75:H75 B77:H77 B79:H79 B81:H81 B83:C83">
    <cfRule type="expression" dxfId="18" priority="7">
      <formula>MONTH(B73)&lt;&gt;Calendario6MesOpción</formula>
    </cfRule>
  </conditionalFormatting>
  <conditionalFormatting sqref="B87:H87 B89:H89 B91:H91 B93:H93 B95:H95 B97:C97">
    <cfRule type="expression" dxfId="17" priority="6">
      <formula>MONTH(B87)&lt;&gt;Calendario7MesOpción</formula>
    </cfRule>
  </conditionalFormatting>
  <conditionalFormatting sqref="B101:H101 B103:H103 B105:H105 B107:H107 B109:H109 B111:C111">
    <cfRule type="expression" dxfId="16" priority="5">
      <formula>MONTH(B101)&lt;&gt;Calendario8MesOpción</formula>
    </cfRule>
  </conditionalFormatting>
  <conditionalFormatting sqref="B115:H115 B117:H117 B119:H119 B121:H121 B123:H123 B125:C125">
    <cfRule type="expression" dxfId="15" priority="4">
      <formula>MONTH(B115)&lt;&gt;Calendario9MesOpción</formula>
    </cfRule>
  </conditionalFormatting>
  <conditionalFormatting sqref="B129:H129 B131:H131 B133:H133 B135:H135 B137:H137 B139:C139">
    <cfRule type="expression" dxfId="14" priority="3">
      <formula>MONTH(B129)&lt;&gt;Calendario10MesOpción</formula>
    </cfRule>
  </conditionalFormatting>
  <conditionalFormatting sqref="B143:H143 B145:H145 B147:H147 B149:H149 B151:H151 B153:C153">
    <cfRule type="expression" dxfId="13" priority="2">
      <formula>MONTH(B143)&lt;&gt;Calendario11MesOpción</formula>
    </cfRule>
  </conditionalFormatting>
  <conditionalFormatting sqref="B157:H157 B159:H159 B161:H161 B163:H163 B165:H165 B167:C167">
    <cfRule type="expression" dxfId="12" priority="1">
      <formula>MONTH(B157)&lt;&gt;Calendario12MesOpción</formula>
    </cfRule>
  </conditionalFormatting>
  <dataValidations count="14">
    <dataValidation allowBlank="1" showInputMessage="1" prompt="Fecha" sqref="B3" xr:uid="{8F7795DC-8200-4D3E-B8B2-C8A941C521B2}"/>
    <dataValidation type="list" errorStyle="warning" allowBlank="1" showInputMessage="1" showErrorMessage="1" error="Seleccione el día de inicio de la semana de la lista. Seleccione CANCELAR, presione ALT+FLECHA ABAJO para ver las opciones, y después use la tecla de FLECHA ABAJO y ENTRAR para realizar una selección" prompt="Seleccione el día de inicio de la semana en esta celda. Presione ALT+FLECHA ABAJO para abrir la lista desplegable, y luego ENTRAR para realizar la selección. El calendario se actualizará automáticamente" sqref="B2" xr:uid="{0624BBE8-5628-4610-B954-8F120BEC4D6D}">
      <formula1>"DOMINGO,LUNES,MARTES,MIÉRCOLES,JUEVES,VIERNES,SÁBADO"</formula1>
    </dataValidation>
    <dataValidation type="list" errorStyle="warning" allowBlank="1" showInputMessage="1" showErrorMessage="1" error="Seleccione el mes de inicio del calendario de la lista. Seleccione CANCELAR, presione ALT+FLECHA ABAJO para ver las opciones, y después use la tecla de FLECHA ABAJO y ENTRAR para realizar la selección" prompt="Seleccione el mes de inicio del calendario en esta celda. Presione ALT+FLECHA ABAJO para abrir la lista desplegable y después ENTRAR para realizar la selección" sqref="C1:E1" xr:uid="{AE4F3FAD-AE3B-4C38-AD4A-28AE44D062C3}">
      <formula1>"enero,febrero,marzo,abril,mayo,junio,julio,agosto,septiembre,octubre,noviembre,diciembre"</formula1>
    </dataValidation>
    <dataValidation allowBlank="1" showInputMessage="1" prompt="Este libro es un calendario de 12 meses. Escriba el año inicial en la celda B1 y después seleccione el mes inicial en la celda C1. El calendario se actualizará automáticamente para los meses siguientes" sqref="A1" xr:uid="{E0BC7FE8-1D1F-489A-8426-20386EA02B7F}"/>
    <dataValidation allowBlank="1" showInputMessage="1" showErrorMessage="1" prompt="Escriba el año en esta celda" sqref="B1" xr:uid="{80E9F4AB-E1BC-4B7D-A1E1-101C7191473B}"/>
    <dataValidation allowBlank="1" showInputMessage="1" prompt="Día laborable determinado automáticamente. Para cambiar los días laborables, seleccione un nuevo día de inicio de semana en la celda B2." sqref="C2:H2 B16" xr:uid="{FD2C3029-B6F7-4D29-87AC-C80F77E1631E}"/>
    <dataValidation allowBlank="1" showInputMessage="1" prompt="Escriba aquí las notas del día" sqref="B4" xr:uid="{D097095C-79F3-4FEC-8008-AB0178559802}"/>
    <dataValidation allowBlank="1" showInputMessage="1" prompt="El año natural se actualiza automáticamente según el año seleccionado en la celda B1" sqref="B15" xr:uid="{AF1E97C2-73EC-41D1-9102-0673545CFD85}"/>
    <dataValidation allowBlank="1" showInputMessage="1" prompt="El mes natural se actualiza automáticamente según el mes seleccionado en la celda C1" sqref="C15:E15" xr:uid="{B0CBA993-A4D8-403D-B3FC-84B310AE975A}"/>
    <dataValidation allowBlank="1" showInputMessage="1" prompt="Escriba las notas del mes en la siguiente celda" sqref="D13:H13" xr:uid="{CFFF1620-7820-4949-AB5C-DBF22A6531BE}"/>
    <dataValidation allowBlank="1" showInputMessage="1" prompt="Escriba las notas del mes en esta celda" sqref="D14:H14" xr:uid="{18E7C604-FC36-4458-824F-AB3022D3BBFD}"/>
    <dataValidation allowBlank="1" showInputMessage="1" showErrorMessage="1" prompt="El año natural se actualiza automáticamente según el año seleccionado en la celda B1" sqref="B29 B43 B57 B71 B85 B99 B113 B127 B141 B155" xr:uid="{6E0C911B-8474-447E-BCF2-F8EFAE52ADAD}"/>
    <dataValidation allowBlank="1" showInputMessage="1" showErrorMessage="1" prompt="El mes natural se actualiza automáticamente según el mes seleccionado en la celda C1" sqref="C141:E141 C29:E29 C43:E43 C57:E57 C71:E71 C85:E85 C99:E99 C113:E113 C127:E127 C155:E155" xr:uid="{0D2F566B-99C3-4046-B05A-DA63D956E242}"/>
    <dataValidation allowBlank="1" showInputMessage="1" showErrorMessage="1" prompt="Día laborable determinado automáticamente. Para cambiar los días laborables, seleccione un nuevo día de inicio de semana en la celda B2." sqref="C16:H16 B30:H30 B44:H44 B58:H58 B72:H72 B86:H86 B100:H100 B114:H114 B128:H128 B142:H142 B156:H156" xr:uid="{39CF4E60-7CF9-42CC-94FC-C48A8B068691}"/>
  </dataValidations>
  <printOptions horizontalCentered="1" verticalCentered="1"/>
  <pageMargins left="0.25" right="0.25" top="0.45" bottom="0.45" header="0.5" footer="0.5"/>
  <pageSetup paperSize="9" fitToHeight="0" orientation="landscape" r:id="rId1"/>
  <headerFooter alignWithMargins="0"/>
  <rowBreaks count="11" manualBreakCount="11">
    <brk id="14" min="1" max="8" man="1"/>
    <brk id="28" min="1" max="8" man="1"/>
    <brk id="42" min="1" max="8" man="1"/>
    <brk id="56" min="1" max="8" man="1"/>
    <brk id="70" min="1" max="8" man="1"/>
    <brk id="84" min="1" max="8" man="1"/>
    <brk id="98" min="1" max="8" man="1"/>
    <brk id="112" min="1" max="8" man="1"/>
    <brk id="126" min="1" max="8" man="1"/>
    <brk id="140" min="1" max="8" man="1"/>
    <brk id="154"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autoPageBreaks="0" fitToPage="1"/>
  </sheetPr>
  <dimension ref="A1:H168"/>
  <sheetViews>
    <sheetView showGridLines="0" topLeftCell="A15" zoomScale="80" zoomScaleNormal="80" workbookViewId="0">
      <selection activeCell="E33" sqref="E33"/>
    </sheetView>
  </sheetViews>
  <sheetFormatPr baseColWidth="10" defaultColWidth="8.75" defaultRowHeight="15" x14ac:dyDescent="0.25"/>
  <cols>
    <col min="1" max="1" width="2" style="41" customWidth="1"/>
    <col min="2" max="2" width="18.25" style="41" customWidth="1"/>
    <col min="3" max="8" width="18.625" style="41" customWidth="1"/>
    <col min="9" max="9" width="2.5" style="41" customWidth="1"/>
    <col min="10" max="13" width="8.75" style="41"/>
    <col min="14" max="14" width="6.75" style="41" customWidth="1"/>
    <col min="15" max="16384" width="8.75" style="41"/>
  </cols>
  <sheetData>
    <row r="1" spans="1:8" ht="54" customHeight="1" x14ac:dyDescent="0.7">
      <c r="A1" s="31"/>
      <c r="B1" s="29">
        <f ca="1">YEAR(TODAY())</f>
        <v>2023</v>
      </c>
      <c r="C1" s="75" t="s">
        <v>2</v>
      </c>
      <c r="D1" s="75"/>
      <c r="E1" s="75"/>
      <c r="F1" s="31"/>
      <c r="G1" s="31"/>
      <c r="H1" s="31"/>
    </row>
    <row r="2" spans="1:8" ht="15.95" customHeight="1" x14ac:dyDescent="0.25">
      <c r="A2" s="42"/>
      <c r="B2" s="32" t="s">
        <v>0</v>
      </c>
      <c r="C2" s="33" t="str">
        <f ca="1">UPPER(TEXT(C3,"dddd"))</f>
        <v>MARTES</v>
      </c>
      <c r="D2" s="32" t="str">
        <f t="shared" ref="D2:H2" ca="1" si="0">UPPER(TEXT(D3,"dddd"))</f>
        <v>MIÉRCOLES</v>
      </c>
      <c r="E2" s="33" t="str">
        <f t="shared" ca="1" si="0"/>
        <v>JUEVES</v>
      </c>
      <c r="F2" s="32" t="str">
        <f t="shared" ca="1" si="0"/>
        <v>VIERNES</v>
      </c>
      <c r="G2" s="33" t="str">
        <f t="shared" ca="1" si="0"/>
        <v>SÁBADO</v>
      </c>
      <c r="H2" s="32" t="str">
        <f t="shared" ca="1" si="0"/>
        <v>DOMINGO</v>
      </c>
    </row>
    <row r="3" spans="1:8" ht="16.5" hidden="1" customHeight="1" x14ac:dyDescent="0.25">
      <c r="B3" s="19">
        <f t="array" aca="1" ref="B3:H3" ca="1">Días+1+DATE(Calendario1Año,Calendario1MesOpción,1)-WEEKDAY(DATE(Calendario1Año,Calendario1MesOpción,1),DíaDeLaSemanaOpción)</f>
        <v>45012</v>
      </c>
      <c r="C3" s="19">
        <f ca="1"/>
        <v>45013</v>
      </c>
      <c r="D3" s="19">
        <f ca="1"/>
        <v>45014</v>
      </c>
      <c r="E3" s="19">
        <f ca="1"/>
        <v>45015</v>
      </c>
      <c r="F3" s="19">
        <f ca="1"/>
        <v>45016</v>
      </c>
      <c r="G3" s="19">
        <f ca="1"/>
        <v>45017</v>
      </c>
      <c r="H3" s="22">
        <f ca="1"/>
        <v>45018</v>
      </c>
    </row>
    <row r="4" spans="1:8" ht="56.25" hidden="1" customHeight="1" x14ac:dyDescent="0.25">
      <c r="B4" s="26"/>
      <c r="C4" s="26"/>
      <c r="D4" s="26"/>
      <c r="E4" s="26"/>
      <c r="F4" s="26"/>
      <c r="G4" s="26"/>
      <c r="H4" s="27"/>
    </row>
    <row r="5" spans="1:8" ht="16.5" hidden="1" customHeight="1" x14ac:dyDescent="0.25">
      <c r="B5" s="19">
        <f t="array" aca="1" ref="B5:H5" ca="1">Días+8+DATE(Calendario1Año,Calendario1MesOpción,1)-WEEKDAY(DATE(Calendario1Año,Calendario1MesOpción,1),DíaDeLaSemanaOpción)</f>
        <v>45019</v>
      </c>
      <c r="C5" s="19">
        <f ca="1"/>
        <v>45020</v>
      </c>
      <c r="D5" s="19">
        <f ca="1"/>
        <v>45021</v>
      </c>
      <c r="E5" s="19">
        <f ca="1"/>
        <v>45022</v>
      </c>
      <c r="F5" s="19">
        <f ca="1"/>
        <v>45023</v>
      </c>
      <c r="G5" s="19">
        <f ca="1"/>
        <v>45024</v>
      </c>
      <c r="H5" s="22">
        <f ca="1"/>
        <v>45025</v>
      </c>
    </row>
    <row r="6" spans="1:8" ht="56.25" hidden="1" customHeight="1" x14ac:dyDescent="0.25">
      <c r="B6" s="26"/>
      <c r="C6" s="26"/>
      <c r="D6" s="23"/>
      <c r="E6" s="23"/>
      <c r="F6" s="23"/>
      <c r="G6" s="26"/>
      <c r="H6" s="43"/>
    </row>
    <row r="7" spans="1:8" ht="16.5" hidden="1" customHeight="1" x14ac:dyDescent="0.25">
      <c r="B7" s="19">
        <f t="array" aca="1" ref="B7:H7" ca="1">Días+15+DATE(Calendario1Año,Calendario1MesOpción,1)-WEEKDAY(DATE(Calendario1Año,Calendario1MesOpción,1),DíaDeLaSemanaOpción)</f>
        <v>45026</v>
      </c>
      <c r="C7" s="19">
        <f ca="1"/>
        <v>45027</v>
      </c>
      <c r="D7" s="19">
        <f ca="1"/>
        <v>45028</v>
      </c>
      <c r="E7" s="19">
        <f ca="1"/>
        <v>45029</v>
      </c>
      <c r="F7" s="19">
        <f ca="1"/>
        <v>45030</v>
      </c>
      <c r="G7" s="19">
        <f ca="1"/>
        <v>45031</v>
      </c>
      <c r="H7" s="22">
        <f ca="1"/>
        <v>45032</v>
      </c>
    </row>
    <row r="8" spans="1:8" ht="56.25" hidden="1" customHeight="1" x14ac:dyDescent="0.25">
      <c r="B8" s="23"/>
      <c r="C8" s="23"/>
      <c r="D8" s="37"/>
      <c r="E8" s="23"/>
      <c r="F8" s="23"/>
      <c r="G8" s="26"/>
      <c r="H8" s="27"/>
    </row>
    <row r="9" spans="1:8" ht="16.5" customHeight="1" x14ac:dyDescent="0.25">
      <c r="B9" s="19">
        <f t="array" aca="1" ref="B9:H9" ca="1">Días+22+DATE(Calendario1Año,Calendario1MesOpción,1)-WEEKDAY(DATE(Calendario1Año,Calendario1MesOpción,1),DíaDeLaSemanaOpción)</f>
        <v>45033</v>
      </c>
      <c r="C9" s="19">
        <f ca="1"/>
        <v>45034</v>
      </c>
      <c r="D9" s="19">
        <f ca="1"/>
        <v>45035</v>
      </c>
      <c r="E9" s="19">
        <f ca="1"/>
        <v>45036</v>
      </c>
      <c r="F9" s="19">
        <f ca="1"/>
        <v>45037</v>
      </c>
      <c r="G9" s="19">
        <f ca="1"/>
        <v>45038</v>
      </c>
      <c r="H9" s="22">
        <f ca="1"/>
        <v>45039</v>
      </c>
    </row>
    <row r="10" spans="1:8" ht="57" customHeight="1" x14ac:dyDescent="0.25">
      <c r="B10" s="23"/>
      <c r="C10" s="23"/>
      <c r="D10" s="23"/>
      <c r="G10" s="26"/>
      <c r="H10" s="27"/>
    </row>
    <row r="11" spans="1:8" ht="16.5" customHeight="1" x14ac:dyDescent="0.25">
      <c r="B11" s="19">
        <f t="array" aca="1" ref="B11:H11" ca="1">Días+29+DATE(Calendario1Año,Calendario1MesOpción,1)-WEEKDAY(DATE(Calendario1Año,Calendario1MesOpción,1),DíaDeLaSemanaOpción)</f>
        <v>45040</v>
      </c>
      <c r="C11" s="19">
        <f ca="1"/>
        <v>45041</v>
      </c>
      <c r="D11" s="19">
        <f ca="1"/>
        <v>45042</v>
      </c>
      <c r="E11" s="19">
        <f ca="1"/>
        <v>45043</v>
      </c>
      <c r="F11" s="19">
        <f ca="1"/>
        <v>45044</v>
      </c>
      <c r="G11" s="19">
        <f ca="1"/>
        <v>45045</v>
      </c>
      <c r="H11" s="22">
        <f ca="1"/>
        <v>45046</v>
      </c>
    </row>
    <row r="12" spans="1:8" ht="57" customHeight="1" x14ac:dyDescent="0.25">
      <c r="B12" s="23"/>
      <c r="C12" s="23"/>
      <c r="D12" s="23"/>
      <c r="E12" s="23"/>
      <c r="F12" s="36"/>
      <c r="G12" s="26"/>
      <c r="H12" s="27"/>
    </row>
    <row r="13" spans="1:8" ht="16.5" customHeight="1" x14ac:dyDescent="0.25">
      <c r="B13" s="19">
        <f t="array" aca="1" ref="B13:C13" ca="1">Días+36+DATE(Calendario1Año,Calendario1MesOpción,1)-WEEKDAY(DATE(Calendario1Año,Calendario1MesOpción,1),DíaDeLaSemanaOpción)</f>
        <v>45047</v>
      </c>
      <c r="C13" s="19">
        <f ca="1"/>
        <v>45048</v>
      </c>
      <c r="D13" s="73" t="s">
        <v>1</v>
      </c>
      <c r="E13" s="73"/>
      <c r="F13" s="73"/>
      <c r="G13" s="73"/>
      <c r="H13" s="73"/>
    </row>
    <row r="14" spans="1:8" ht="102.75" customHeight="1" x14ac:dyDescent="0.25">
      <c r="B14" s="26"/>
      <c r="C14" s="26"/>
      <c r="D14" s="74" t="s">
        <v>14</v>
      </c>
      <c r="E14" s="74"/>
      <c r="F14" s="74"/>
      <c r="G14" s="74"/>
      <c r="H14" s="74"/>
    </row>
    <row r="15" spans="1:8" ht="54" customHeight="1" x14ac:dyDescent="0.7">
      <c r="A15" s="31"/>
      <c r="B15" s="29">
        <f ca="1">YEAR(DATE(Calendario1Año,Calendario1MesOpción+1,1))</f>
        <v>2023</v>
      </c>
      <c r="C15" s="75" t="str">
        <f ca="1">TEXT(DATE(Calendario1Año,Calendario1MesOpción+1,1),"mmmm")</f>
        <v>mayo</v>
      </c>
      <c r="D15" s="75"/>
      <c r="E15" s="75"/>
      <c r="F15" s="30"/>
      <c r="G15" s="30"/>
      <c r="H15" s="31"/>
    </row>
    <row r="16" spans="1:8" ht="15.95" customHeight="1" x14ac:dyDescent="0.25">
      <c r="A16" s="42"/>
      <c r="B16" s="32" t="str">
        <f ca="1">UPPER(TEXT(B17,"dddd"))</f>
        <v>LUNES</v>
      </c>
      <c r="C16" s="33" t="str">
        <f t="shared" ref="C16:H16" ca="1" si="1">UPPER(TEXT(C17,"dddd"))</f>
        <v>MARTES</v>
      </c>
      <c r="D16" s="32" t="str">
        <f t="shared" ca="1" si="1"/>
        <v>MIÉRCOLES</v>
      </c>
      <c r="E16" s="33" t="str">
        <f t="shared" ca="1" si="1"/>
        <v>JUEVES</v>
      </c>
      <c r="F16" s="32" t="str">
        <f t="shared" ca="1" si="1"/>
        <v>VIERNES</v>
      </c>
      <c r="G16" s="33" t="str">
        <f t="shared" ca="1" si="1"/>
        <v>SÁBADO</v>
      </c>
      <c r="H16" s="32" t="str">
        <f t="shared" ca="1" si="1"/>
        <v>DOMINGO</v>
      </c>
    </row>
    <row r="17" spans="1:8" ht="16.5" customHeight="1" x14ac:dyDescent="0.25">
      <c r="B17" s="19">
        <f t="array" aca="1" ref="B17:H17" ca="1">Días+1+DATE(Calendario2Año,Calendario2MesOpción,1)-WEEKDAY(DATE(Calendario2Año,Calendario2MesOpción,1),DíaDeLaSemanaOpción)</f>
        <v>45047</v>
      </c>
      <c r="C17" s="19">
        <f ca="1"/>
        <v>45048</v>
      </c>
      <c r="D17" s="19">
        <f ca="1"/>
        <v>45049</v>
      </c>
      <c r="E17" s="19">
        <f ca="1"/>
        <v>45050</v>
      </c>
      <c r="F17" s="19">
        <f ca="1"/>
        <v>45051</v>
      </c>
      <c r="G17" s="19">
        <f ca="1"/>
        <v>45052</v>
      </c>
      <c r="H17" s="22">
        <f ca="1"/>
        <v>45053</v>
      </c>
    </row>
    <row r="18" spans="1:8" ht="56.25" customHeight="1" x14ac:dyDescent="0.25">
      <c r="B18" s="23"/>
      <c r="C18" s="36"/>
      <c r="D18" s="81"/>
      <c r="E18" s="82"/>
      <c r="G18" s="26"/>
      <c r="H18" s="27"/>
    </row>
    <row r="19" spans="1:8" ht="16.5" customHeight="1" x14ac:dyDescent="0.25">
      <c r="B19" s="19">
        <f t="array" aca="1" ref="B19:H19" ca="1">Días+8+DATE(Calendario2Año,Calendario2MesOpción,1)-WEEKDAY(DATE(Calendario2Año,Calendario2MesOpción,1),DíaDeLaSemanaOpción)</f>
        <v>45054</v>
      </c>
      <c r="C19" s="19">
        <f ca="1"/>
        <v>45055</v>
      </c>
      <c r="D19" s="19">
        <f ca="1"/>
        <v>45056</v>
      </c>
      <c r="E19" s="19">
        <f ca="1"/>
        <v>45057</v>
      </c>
      <c r="F19" s="19">
        <f ca="1"/>
        <v>45058</v>
      </c>
      <c r="G19" s="19">
        <f ca="1"/>
        <v>45059</v>
      </c>
      <c r="H19" s="22">
        <f ca="1"/>
        <v>45060</v>
      </c>
    </row>
    <row r="20" spans="1:8" ht="56.25" customHeight="1" x14ac:dyDescent="0.25">
      <c r="B20" s="23"/>
      <c r="C20" s="26"/>
      <c r="D20" s="26"/>
      <c r="E20" s="26"/>
      <c r="F20" s="26"/>
      <c r="G20" s="26"/>
      <c r="H20" s="27"/>
    </row>
    <row r="21" spans="1:8" ht="16.5" customHeight="1" x14ac:dyDescent="0.25">
      <c r="B21" s="19">
        <f t="array" aca="1" ref="B21:H21" ca="1">Días+15+DATE(Calendario2Año,Calendario2MesOpción,1)-WEEKDAY(DATE(Calendario2Año,Calendario2MesOpción,1),DíaDeLaSemanaOpción)</f>
        <v>45061</v>
      </c>
      <c r="C21" s="20">
        <f ca="1"/>
        <v>45062</v>
      </c>
      <c r="D21" s="39">
        <f ca="1"/>
        <v>45063</v>
      </c>
      <c r="E21" s="21">
        <f ca="1"/>
        <v>45064</v>
      </c>
      <c r="F21" s="21">
        <f ca="1"/>
        <v>45065</v>
      </c>
      <c r="G21" s="19">
        <f ca="1"/>
        <v>45066</v>
      </c>
      <c r="H21" s="22">
        <f ca="1"/>
        <v>45067</v>
      </c>
    </row>
    <row r="22" spans="1:8" ht="56.25" customHeight="1" x14ac:dyDescent="0.25">
      <c r="B22" s="37"/>
      <c r="C22" s="24" t="s">
        <v>3</v>
      </c>
      <c r="D22" s="40" t="s">
        <v>5</v>
      </c>
      <c r="E22" s="35"/>
      <c r="F22" s="35"/>
      <c r="G22" s="26"/>
      <c r="H22" s="27"/>
    </row>
    <row r="23" spans="1:8" ht="16.5" customHeight="1" x14ac:dyDescent="0.25">
      <c r="B23" s="21">
        <f t="array" aca="1" ref="B23:H23" ca="1">Días+22+DATE(Calendario2Año,Calendario2MesOpción,1)-WEEKDAY(DATE(Calendario2Año,Calendario2MesOpción,1),DíaDeLaSemanaOpción)</f>
        <v>45068</v>
      </c>
      <c r="C23" s="21">
        <f ca="1"/>
        <v>45069</v>
      </c>
      <c r="D23" s="21">
        <f ca="1"/>
        <v>45070</v>
      </c>
      <c r="E23" s="21">
        <f ca="1"/>
        <v>45071</v>
      </c>
      <c r="F23" s="21">
        <f ca="1"/>
        <v>45072</v>
      </c>
      <c r="G23" s="19">
        <f ca="1"/>
        <v>45073</v>
      </c>
      <c r="H23" s="22">
        <f ca="1"/>
        <v>45074</v>
      </c>
    </row>
    <row r="24" spans="1:8" ht="56.25" customHeight="1" x14ac:dyDescent="0.25">
      <c r="B24" s="35"/>
      <c r="C24" s="35"/>
      <c r="D24" s="35"/>
      <c r="E24" s="35"/>
      <c r="F24" s="28"/>
      <c r="G24" s="26"/>
      <c r="H24" s="27"/>
    </row>
    <row r="25" spans="1:8" ht="16.5" customHeight="1" x14ac:dyDescent="0.25">
      <c r="B25" s="21">
        <f t="array" aca="1" ref="B25:H25" ca="1">Días+29+DATE(Calendario2Año,Calendario2MesOpción,1)-WEEKDAY(DATE(Calendario2Año,Calendario2MesOpción,1),DíaDeLaSemanaOpción)</f>
        <v>45075</v>
      </c>
      <c r="C25" s="21">
        <f ca="1"/>
        <v>45076</v>
      </c>
      <c r="D25" s="21">
        <f ca="1"/>
        <v>45077</v>
      </c>
      <c r="E25" s="19">
        <f ca="1"/>
        <v>45078</v>
      </c>
      <c r="F25" s="19">
        <f ca="1"/>
        <v>45079</v>
      </c>
      <c r="G25" s="19">
        <f ca="1"/>
        <v>45080</v>
      </c>
      <c r="H25" s="22">
        <f ca="1"/>
        <v>45081</v>
      </c>
    </row>
    <row r="26" spans="1:8" ht="57" customHeight="1" x14ac:dyDescent="0.25">
      <c r="B26" s="35"/>
      <c r="C26" s="35"/>
      <c r="D26" s="25" t="s">
        <v>6</v>
      </c>
      <c r="E26" s="26"/>
      <c r="F26" s="26"/>
      <c r="G26" s="26"/>
      <c r="H26" s="44"/>
    </row>
    <row r="27" spans="1:8" ht="16.5" customHeight="1" x14ac:dyDescent="0.25">
      <c r="B27" s="19">
        <f t="array" aca="1" ref="B27:C27" ca="1">Días+36+DATE(Calendario2Año,Calendario2MesOpción,1)-WEEKDAY(DATE(Calendario2Año,Calendario2MesOpción,1),DíaDeLaSemanaOpción)</f>
        <v>45082</v>
      </c>
      <c r="C27" s="19">
        <f ca="1"/>
        <v>45083</v>
      </c>
      <c r="D27" s="79" t="s">
        <v>1</v>
      </c>
      <c r="E27" s="79"/>
      <c r="F27" s="79"/>
      <c r="G27" s="79"/>
      <c r="H27" s="79"/>
    </row>
    <row r="28" spans="1:8" ht="63.75" customHeight="1" x14ac:dyDescent="0.25">
      <c r="B28" s="26"/>
      <c r="C28" s="26"/>
      <c r="D28" s="76" t="s">
        <v>16</v>
      </c>
      <c r="E28" s="76"/>
      <c r="F28" s="76"/>
      <c r="G28" s="76"/>
      <c r="H28" s="76"/>
    </row>
    <row r="29" spans="1:8" ht="54" customHeight="1" x14ac:dyDescent="0.7">
      <c r="A29" s="31"/>
      <c r="B29" s="29">
        <f ca="1">YEAR(DATE(Calendario2Año,Calendario2MesOpción+1,1))</f>
        <v>2023</v>
      </c>
      <c r="C29" s="75" t="str">
        <f ca="1">TEXT(DATE(Calendario2Año,Calendario2MesOpción+1,1),"mmmm")</f>
        <v>junio</v>
      </c>
      <c r="D29" s="75"/>
      <c r="E29" s="75"/>
      <c r="F29" s="30"/>
      <c r="G29" s="30"/>
      <c r="H29" s="31"/>
    </row>
    <row r="30" spans="1:8" ht="15.95" customHeight="1" x14ac:dyDescent="0.25">
      <c r="A30" s="42"/>
      <c r="B30" s="32" t="str">
        <f ca="1">UPPER(TEXT(B31,"dddd"))</f>
        <v>LUNES</v>
      </c>
      <c r="C30" s="33" t="str">
        <f t="shared" ref="C30:H30" ca="1" si="2">UPPER(TEXT(C31,"dddd"))</f>
        <v>MARTES</v>
      </c>
      <c r="D30" s="32" t="str">
        <f t="shared" ca="1" si="2"/>
        <v>MIÉRCOLES</v>
      </c>
      <c r="E30" s="33" t="str">
        <f t="shared" ca="1" si="2"/>
        <v>JUEVES</v>
      </c>
      <c r="F30" s="32" t="str">
        <f t="shared" ca="1" si="2"/>
        <v>VIERNES</v>
      </c>
      <c r="G30" s="33" t="str">
        <f t="shared" ca="1" si="2"/>
        <v>SÁBADO</v>
      </c>
      <c r="H30" s="32" t="str">
        <f t="shared" ca="1" si="2"/>
        <v>DOMINGO</v>
      </c>
    </row>
    <row r="31" spans="1:8" ht="16.5" customHeight="1" x14ac:dyDescent="0.25">
      <c r="B31" s="19">
        <f t="array" aca="1" ref="B31:H31" ca="1">Días+1+DATE(Calendario3Año,Calendario3MesOpción,1)-WEEKDAY(DATE(Calendario3Año,Calendario3MesOpción,1),DíaDeLaSemanaOpción)</f>
        <v>45075</v>
      </c>
      <c r="C31" s="19">
        <f ca="1"/>
        <v>45076</v>
      </c>
      <c r="D31" s="19">
        <f ca="1"/>
        <v>45077</v>
      </c>
      <c r="E31" s="34">
        <f ca="1"/>
        <v>45078</v>
      </c>
      <c r="F31" s="34">
        <f ca="1"/>
        <v>45079</v>
      </c>
      <c r="G31" s="19">
        <f ca="1"/>
        <v>45080</v>
      </c>
      <c r="H31" s="22">
        <f ca="1"/>
        <v>45081</v>
      </c>
    </row>
    <row r="32" spans="1:8" ht="66" customHeight="1" x14ac:dyDescent="0.25">
      <c r="B32" s="26"/>
      <c r="C32" s="26"/>
      <c r="D32" s="26"/>
      <c r="E32" s="68" t="s">
        <v>22</v>
      </c>
      <c r="F32" s="80"/>
      <c r="G32" s="26"/>
      <c r="H32" s="27"/>
    </row>
    <row r="33" spans="1:8" ht="16.5" customHeight="1" x14ac:dyDescent="0.25">
      <c r="B33" s="21">
        <f t="array" aca="1" ref="B33:H33" ca="1">Días+8+DATE(Calendario3Año,Calendario3MesOpción,1)-WEEKDAY(DATE(Calendario3Año,Calendario3MesOpción,1),DíaDeLaSemanaOpción)</f>
        <v>45082</v>
      </c>
      <c r="C33" s="21">
        <f ca="1"/>
        <v>45083</v>
      </c>
      <c r="D33" s="21">
        <f ca="1"/>
        <v>45084</v>
      </c>
      <c r="E33" s="21">
        <f ca="1"/>
        <v>45085</v>
      </c>
      <c r="F33" s="21">
        <f ca="1"/>
        <v>45086</v>
      </c>
      <c r="G33" s="19">
        <f ca="1"/>
        <v>45087</v>
      </c>
      <c r="H33" s="22">
        <f ca="1"/>
        <v>45088</v>
      </c>
    </row>
    <row r="34" spans="1:8" ht="67.5" customHeight="1" x14ac:dyDescent="0.25">
      <c r="B34" s="38" t="s">
        <v>7</v>
      </c>
      <c r="C34" s="38" t="s">
        <v>17</v>
      </c>
      <c r="D34" s="38"/>
      <c r="E34" s="28"/>
      <c r="F34" s="28"/>
      <c r="G34" s="26"/>
      <c r="H34" s="27"/>
    </row>
    <row r="35" spans="1:8" ht="16.5" customHeight="1" x14ac:dyDescent="0.25">
      <c r="B35" s="21">
        <f t="array" aca="1" ref="B35:H35" ca="1">Días+15+DATE(Calendario3Año,Calendario3MesOpción,1)-WEEKDAY(DATE(Calendario3Año,Calendario3MesOpción,1),DíaDeLaSemanaOpción)</f>
        <v>45089</v>
      </c>
      <c r="C35" s="21">
        <f ca="1"/>
        <v>45090</v>
      </c>
      <c r="D35" s="21">
        <f ca="1"/>
        <v>45091</v>
      </c>
      <c r="E35" s="21">
        <f ca="1"/>
        <v>45092</v>
      </c>
      <c r="F35" s="21">
        <f ca="1"/>
        <v>45093</v>
      </c>
      <c r="G35" s="19">
        <f ca="1"/>
        <v>45094</v>
      </c>
      <c r="H35" s="22">
        <f ca="1"/>
        <v>45095</v>
      </c>
    </row>
    <row r="36" spans="1:8" ht="56.25" customHeight="1" x14ac:dyDescent="0.25">
      <c r="B36" s="28"/>
      <c r="C36" s="35"/>
      <c r="D36" s="35"/>
      <c r="E36" s="35"/>
      <c r="F36" s="35"/>
      <c r="G36" s="26"/>
      <c r="H36" s="27"/>
    </row>
    <row r="37" spans="1:8" ht="16.5" customHeight="1" x14ac:dyDescent="0.25">
      <c r="B37" s="21">
        <f t="array" aca="1" ref="B37:H37" ca="1">Días+22+DATE(Calendario3Año,Calendario3MesOpción,1)-WEEKDAY(DATE(Calendario3Año,Calendario3MesOpción,1),DíaDeLaSemanaOpción)</f>
        <v>45096</v>
      </c>
      <c r="C37" s="21">
        <f ca="1"/>
        <v>45097</v>
      </c>
      <c r="D37" s="21">
        <f ca="1"/>
        <v>45098</v>
      </c>
      <c r="E37" s="21">
        <f ca="1"/>
        <v>45099</v>
      </c>
      <c r="F37" s="21">
        <f ca="1"/>
        <v>45100</v>
      </c>
      <c r="G37" s="19">
        <f ca="1"/>
        <v>45101</v>
      </c>
      <c r="H37" s="22">
        <f ca="1"/>
        <v>45102</v>
      </c>
    </row>
    <row r="38" spans="1:8" ht="56.25" customHeight="1" x14ac:dyDescent="0.25">
      <c r="B38" s="35"/>
      <c r="C38" s="35"/>
      <c r="D38" s="35"/>
      <c r="E38" s="35"/>
      <c r="F38" s="28"/>
      <c r="G38" s="26"/>
      <c r="H38" s="27"/>
    </row>
    <row r="39" spans="1:8" ht="16.5" customHeight="1" x14ac:dyDescent="0.25">
      <c r="B39" s="21">
        <f t="array" aca="1" ref="B39:H39" ca="1">Días+29+DATE(Calendario3Año,Calendario3MesOpción,1)-WEEKDAY(DATE(Calendario3Año,Calendario3MesOpción,1),DíaDeLaSemanaOpción)</f>
        <v>45103</v>
      </c>
      <c r="C39" s="21">
        <f ca="1"/>
        <v>45104</v>
      </c>
      <c r="D39" s="21">
        <f ca="1"/>
        <v>45105</v>
      </c>
      <c r="E39" s="21">
        <f ca="1"/>
        <v>45106</v>
      </c>
      <c r="F39" s="21">
        <f ca="1"/>
        <v>45107</v>
      </c>
      <c r="G39" s="19">
        <f ca="1"/>
        <v>45108</v>
      </c>
      <c r="H39" s="22">
        <f ca="1"/>
        <v>45109</v>
      </c>
    </row>
    <row r="40" spans="1:8" ht="57" customHeight="1" x14ac:dyDescent="0.25">
      <c r="B40" s="25"/>
      <c r="C40" s="35"/>
      <c r="D40" s="35"/>
      <c r="E40" s="25" t="s">
        <v>11</v>
      </c>
      <c r="F40" s="35"/>
      <c r="G40" s="26"/>
      <c r="H40" s="44"/>
    </row>
    <row r="41" spans="1:8" ht="16.5" customHeight="1" x14ac:dyDescent="0.25">
      <c r="B41" s="19">
        <f t="array" aca="1" ref="B41:C41" ca="1">Días+36+DATE(Calendario3Año,Calendario3MesOpción,1)-WEEKDAY(DATE(Calendario3Año,Calendario3MesOpción,1),DíaDeLaSemanaOpción)</f>
        <v>45110</v>
      </c>
      <c r="C41" s="19">
        <f ca="1"/>
        <v>45111</v>
      </c>
      <c r="D41" s="79" t="s">
        <v>1</v>
      </c>
      <c r="E41" s="79"/>
      <c r="F41" s="79"/>
      <c r="G41" s="79"/>
      <c r="H41" s="79"/>
    </row>
    <row r="42" spans="1:8" ht="63.75" customHeight="1" x14ac:dyDescent="0.25">
      <c r="B42" s="26"/>
      <c r="C42" s="26"/>
      <c r="D42" s="74" t="s">
        <v>4</v>
      </c>
      <c r="E42" s="76"/>
      <c r="F42" s="76"/>
      <c r="G42" s="76"/>
      <c r="H42" s="76"/>
    </row>
    <row r="43" spans="1:8" ht="54" customHeight="1" x14ac:dyDescent="0.7">
      <c r="A43" s="31"/>
      <c r="B43" s="29">
        <f ca="1">YEAR(DATE(Calendario3Año,Calendario3MesOpción+1,1))</f>
        <v>2023</v>
      </c>
      <c r="C43" s="75" t="str">
        <f ca="1">TEXT(DATE(Calendario3Año,Calendario3MesOpción+1,1),"mmmm")</f>
        <v>julio</v>
      </c>
      <c r="D43" s="75"/>
      <c r="E43" s="75"/>
      <c r="F43" s="30"/>
      <c r="G43" s="30"/>
      <c r="H43" s="31"/>
    </row>
    <row r="44" spans="1:8" ht="15.95" customHeight="1" x14ac:dyDescent="0.25">
      <c r="A44" s="42"/>
      <c r="B44" s="32" t="str">
        <f ca="1">UPPER(TEXT(B45,"dddd"))</f>
        <v>LUNES</v>
      </c>
      <c r="C44" s="33" t="str">
        <f t="shared" ref="C44:H44" ca="1" si="3">UPPER(TEXT(C45,"dddd"))</f>
        <v>MARTES</v>
      </c>
      <c r="D44" s="32" t="str">
        <f t="shared" ca="1" si="3"/>
        <v>MIÉRCOLES</v>
      </c>
      <c r="E44" s="33" t="str">
        <f t="shared" ca="1" si="3"/>
        <v>JUEVES</v>
      </c>
      <c r="F44" s="32" t="str">
        <f t="shared" ca="1" si="3"/>
        <v>VIERNES</v>
      </c>
      <c r="G44" s="33" t="str">
        <f t="shared" ca="1" si="3"/>
        <v>SÁBADO</v>
      </c>
      <c r="H44" s="32" t="str">
        <f t="shared" ca="1" si="3"/>
        <v>DOMINGO</v>
      </c>
    </row>
    <row r="45" spans="1:8" ht="16.5" customHeight="1" x14ac:dyDescent="0.25">
      <c r="B45" s="19">
        <f t="array" aca="1" ref="B45:H45" ca="1">Días+1+DATE(Calendario4Año,Calendario4MesOpción,1)-WEEKDAY(DATE(Calendario4Año,Calendario4MesOpción,1),DíaDeLaSemanaOpción)</f>
        <v>45103</v>
      </c>
      <c r="C45" s="19">
        <f ca="1"/>
        <v>45104</v>
      </c>
      <c r="D45" s="19">
        <f ca="1"/>
        <v>45105</v>
      </c>
      <c r="E45" s="19">
        <f ca="1"/>
        <v>45106</v>
      </c>
      <c r="F45" s="19">
        <f ca="1"/>
        <v>45107</v>
      </c>
      <c r="G45" s="19">
        <f ca="1"/>
        <v>45108</v>
      </c>
      <c r="H45" s="22">
        <f ca="1"/>
        <v>45109</v>
      </c>
    </row>
    <row r="46" spans="1:8" ht="56.25" customHeight="1" x14ac:dyDescent="0.25">
      <c r="B46" s="26"/>
      <c r="C46" s="26"/>
      <c r="D46" s="26"/>
      <c r="E46" s="26"/>
      <c r="F46" s="26"/>
      <c r="G46" s="26"/>
      <c r="H46" s="27"/>
    </row>
    <row r="47" spans="1:8" ht="16.5" customHeight="1" x14ac:dyDescent="0.25">
      <c r="B47" s="21">
        <f t="array" aca="1" ref="B47:H47" ca="1">Días+8+DATE(Calendario4Año,Calendario4MesOpción,1)-WEEKDAY(DATE(Calendario4Año,Calendario4MesOpción,1),DíaDeLaSemanaOpción)</f>
        <v>45110</v>
      </c>
      <c r="C47" s="21">
        <f ca="1"/>
        <v>45111</v>
      </c>
      <c r="D47" s="21">
        <f ca="1"/>
        <v>45112</v>
      </c>
      <c r="E47" s="21">
        <f ca="1"/>
        <v>45113</v>
      </c>
      <c r="F47" s="21">
        <f ca="1"/>
        <v>45114</v>
      </c>
      <c r="G47" s="19">
        <f ca="1"/>
        <v>45115</v>
      </c>
      <c r="H47" s="22">
        <f ca="1"/>
        <v>45116</v>
      </c>
    </row>
    <row r="48" spans="1:8" ht="56.25" customHeight="1" x14ac:dyDescent="0.25">
      <c r="B48" s="35"/>
      <c r="C48" s="35"/>
      <c r="D48" s="35"/>
      <c r="E48" s="35"/>
      <c r="F48" s="35"/>
      <c r="G48" s="26"/>
      <c r="H48" s="27"/>
    </row>
    <row r="49" spans="1:8" ht="16.5" customHeight="1" x14ac:dyDescent="0.25">
      <c r="B49" s="21">
        <f t="array" aca="1" ref="B49:H49" ca="1">Días+15+DATE(Calendario4Año,Calendario4MesOpción,1)-WEEKDAY(DATE(Calendario4Año,Calendario4MesOpción,1),DíaDeLaSemanaOpción)</f>
        <v>45117</v>
      </c>
      <c r="C49" s="21">
        <f ca="1"/>
        <v>45118</v>
      </c>
      <c r="D49" s="21">
        <f ca="1"/>
        <v>45119</v>
      </c>
      <c r="E49" s="21">
        <f ca="1"/>
        <v>45120</v>
      </c>
      <c r="F49" s="21">
        <f ca="1"/>
        <v>45121</v>
      </c>
      <c r="G49" s="19">
        <f ca="1"/>
        <v>45122</v>
      </c>
      <c r="H49" s="22">
        <f ca="1"/>
        <v>45123</v>
      </c>
    </row>
    <row r="50" spans="1:8" ht="56.25" customHeight="1" x14ac:dyDescent="0.25">
      <c r="B50" s="35"/>
      <c r="C50" s="35"/>
      <c r="D50" s="28"/>
      <c r="E50" s="28"/>
      <c r="F50" s="25" t="s">
        <v>8</v>
      </c>
      <c r="G50" s="26"/>
      <c r="H50" s="27"/>
    </row>
    <row r="51" spans="1:8" ht="16.5" customHeight="1" x14ac:dyDescent="0.25">
      <c r="B51" s="20">
        <f t="array" aca="1" ref="B51:H51" ca="1">Días+22+DATE(Calendario4Año,Calendario4MesOpción,1)-WEEKDAY(DATE(Calendario4Año,Calendario4MesOpción,1),DíaDeLaSemanaOpción)</f>
        <v>45124</v>
      </c>
      <c r="C51" s="39">
        <f ca="1"/>
        <v>45125</v>
      </c>
      <c r="D51" s="34">
        <f ca="1"/>
        <v>45126</v>
      </c>
      <c r="E51" s="34">
        <f ca="1"/>
        <v>45127</v>
      </c>
      <c r="F51" s="34">
        <f ca="1"/>
        <v>45128</v>
      </c>
      <c r="G51" s="19">
        <f ca="1"/>
        <v>45129</v>
      </c>
      <c r="H51" s="22">
        <f ca="1"/>
        <v>45130</v>
      </c>
    </row>
    <row r="52" spans="1:8" ht="56.25" customHeight="1" x14ac:dyDescent="0.25">
      <c r="B52" s="24" t="s">
        <v>9</v>
      </c>
      <c r="C52" s="40" t="s">
        <v>10</v>
      </c>
      <c r="D52" s="45" t="s">
        <v>12</v>
      </c>
      <c r="E52" s="46"/>
      <c r="F52" s="46"/>
      <c r="G52" s="26"/>
      <c r="H52" s="27"/>
    </row>
    <row r="53" spans="1:8" ht="16.5" customHeight="1" x14ac:dyDescent="0.25">
      <c r="B53" s="34">
        <f t="array" aca="1" ref="B53:H53" ca="1">Días+29+DATE(Calendario4Año,Calendario4MesOpción,1)-WEEKDAY(DATE(Calendario4Año,Calendario4MesOpción,1),DíaDeLaSemanaOpción)</f>
        <v>45131</v>
      </c>
      <c r="C53" s="34">
        <f ca="1"/>
        <v>45132</v>
      </c>
      <c r="D53" s="34">
        <f ca="1"/>
        <v>45133</v>
      </c>
      <c r="E53" s="34">
        <f ca="1"/>
        <v>45134</v>
      </c>
      <c r="F53" s="34">
        <f ca="1"/>
        <v>45135</v>
      </c>
      <c r="G53" s="19">
        <f ca="1"/>
        <v>45136</v>
      </c>
      <c r="H53" s="22">
        <f ca="1"/>
        <v>45137</v>
      </c>
    </row>
    <row r="54" spans="1:8" ht="57" customHeight="1" x14ac:dyDescent="0.25">
      <c r="B54" s="46"/>
      <c r="C54" s="46"/>
      <c r="D54" s="46"/>
      <c r="E54" s="46"/>
      <c r="F54" s="47"/>
      <c r="G54" s="26"/>
      <c r="H54" s="44"/>
    </row>
    <row r="55" spans="1:8" ht="16.5" customHeight="1" x14ac:dyDescent="0.25">
      <c r="B55" s="34">
        <f t="array" aca="1" ref="B55:C55" ca="1">Días+36+DATE(Calendario4Año,Calendario4MesOpción,1)-WEEKDAY(DATE(Calendario4Año,Calendario4MesOpción,1),DíaDeLaSemanaOpción)</f>
        <v>45138</v>
      </c>
      <c r="C55" s="19">
        <f ca="1"/>
        <v>45139</v>
      </c>
      <c r="D55" s="79" t="s">
        <v>1</v>
      </c>
      <c r="E55" s="79"/>
      <c r="F55" s="79"/>
      <c r="G55" s="79"/>
      <c r="H55" s="79"/>
    </row>
    <row r="56" spans="1:8" ht="63.75" customHeight="1" x14ac:dyDescent="0.25">
      <c r="B56" s="45" t="s">
        <v>13</v>
      </c>
      <c r="C56" s="26"/>
      <c r="D56" s="76"/>
      <c r="E56" s="76"/>
      <c r="F56" s="76"/>
      <c r="G56" s="76"/>
      <c r="H56" s="76"/>
    </row>
    <row r="57" spans="1:8" ht="54" customHeight="1" x14ac:dyDescent="0.7">
      <c r="A57" s="31"/>
      <c r="B57" s="29">
        <f ca="1">YEAR(DATE(Calendario4Año,Calendario4MesOpción+1,1))</f>
        <v>2023</v>
      </c>
      <c r="C57" s="75" t="str">
        <f ca="1">TEXT(DATE(Calendario4Año,Calendario4MesOpción+1,1),"mmmm")</f>
        <v>agosto</v>
      </c>
      <c r="D57" s="75"/>
      <c r="E57" s="75"/>
      <c r="F57" s="30"/>
      <c r="G57" s="30"/>
      <c r="H57" s="31"/>
    </row>
    <row r="58" spans="1:8" ht="15.95" customHeight="1" x14ac:dyDescent="0.25">
      <c r="A58" s="42"/>
      <c r="B58" s="32" t="str">
        <f ca="1">UPPER(TEXT(B59,"dddd"))</f>
        <v>LUNES</v>
      </c>
      <c r="C58" s="33" t="str">
        <f t="shared" ref="C58:H58" ca="1" si="4">UPPER(TEXT(C59,"dddd"))</f>
        <v>MARTES</v>
      </c>
      <c r="D58" s="32" t="str">
        <f t="shared" ca="1" si="4"/>
        <v>MIÉRCOLES</v>
      </c>
      <c r="E58" s="33" t="str">
        <f t="shared" ca="1" si="4"/>
        <v>JUEVES</v>
      </c>
      <c r="F58" s="32" t="str">
        <f t="shared" ca="1" si="4"/>
        <v>VIERNES</v>
      </c>
      <c r="G58" s="33" t="str">
        <f t="shared" ca="1" si="4"/>
        <v>SÁBADO</v>
      </c>
      <c r="H58" s="32" t="str">
        <f t="shared" ca="1" si="4"/>
        <v>DOMINGO</v>
      </c>
    </row>
    <row r="59" spans="1:8" ht="16.5" customHeight="1" x14ac:dyDescent="0.25">
      <c r="B59" s="19">
        <f t="array" aca="1" ref="B59:H59" ca="1">Días+1+DATE(Calendario5Año,Calendario5MesOpción,1)-WEEKDAY(DATE(Calendario5Año,Calendario5MesOpción,1),DíaDeLaSemanaOpción)</f>
        <v>45138</v>
      </c>
      <c r="C59" s="19">
        <f ca="1"/>
        <v>45139</v>
      </c>
      <c r="D59" s="19">
        <f ca="1"/>
        <v>45140</v>
      </c>
      <c r="E59" s="19">
        <f ca="1"/>
        <v>45141</v>
      </c>
      <c r="F59" s="19">
        <f ca="1"/>
        <v>45142</v>
      </c>
      <c r="G59" s="19">
        <f ca="1"/>
        <v>45143</v>
      </c>
      <c r="H59" s="22">
        <f ca="1"/>
        <v>45144</v>
      </c>
    </row>
    <row r="60" spans="1:8" ht="56.25" customHeight="1" x14ac:dyDescent="0.25">
      <c r="B60" s="26"/>
      <c r="C60" s="26"/>
      <c r="D60" s="26"/>
      <c r="E60" s="26"/>
      <c r="F60" s="26"/>
      <c r="G60" s="26"/>
      <c r="H60" s="27"/>
    </row>
    <row r="61" spans="1:8" ht="16.5" customHeight="1" x14ac:dyDescent="0.25">
      <c r="B61" s="19">
        <f t="array" aca="1" ref="B61:H61" ca="1">Días+8+DATE(Calendario5Año,Calendario5MesOpción,1)-WEEKDAY(DATE(Calendario5Año,Calendario5MesOpción,1),DíaDeLaSemanaOpción)</f>
        <v>45145</v>
      </c>
      <c r="C61" s="19">
        <f ca="1"/>
        <v>45146</v>
      </c>
      <c r="D61" s="19">
        <f ca="1"/>
        <v>45147</v>
      </c>
      <c r="E61" s="19">
        <f ca="1"/>
        <v>45148</v>
      </c>
      <c r="F61" s="19">
        <f ca="1"/>
        <v>45149</v>
      </c>
      <c r="G61" s="19">
        <f ca="1"/>
        <v>45150</v>
      </c>
      <c r="H61" s="22">
        <f ca="1"/>
        <v>45151</v>
      </c>
    </row>
    <row r="62" spans="1:8" ht="56.25" customHeight="1" x14ac:dyDescent="0.25">
      <c r="B62" s="26"/>
      <c r="C62" s="26"/>
      <c r="D62" s="26"/>
      <c r="E62" s="26"/>
      <c r="F62" s="26"/>
      <c r="G62" s="26"/>
      <c r="H62" s="27"/>
    </row>
    <row r="63" spans="1:8" ht="16.5" customHeight="1" x14ac:dyDescent="0.25">
      <c r="B63" s="19">
        <f t="array" aca="1" ref="B63:H63" ca="1">Días+15+DATE(Calendario5Año,Calendario5MesOpción,1)-WEEKDAY(DATE(Calendario5Año,Calendario5MesOpción,1),DíaDeLaSemanaOpción)</f>
        <v>45152</v>
      </c>
      <c r="C63" s="19">
        <f ca="1"/>
        <v>45153</v>
      </c>
      <c r="D63" s="19">
        <f ca="1"/>
        <v>45154</v>
      </c>
      <c r="E63" s="19">
        <f ca="1"/>
        <v>45155</v>
      </c>
      <c r="F63" s="19">
        <f ca="1"/>
        <v>45156</v>
      </c>
      <c r="G63" s="19">
        <f ca="1"/>
        <v>45157</v>
      </c>
      <c r="H63" s="22">
        <f ca="1"/>
        <v>45158</v>
      </c>
    </row>
    <row r="64" spans="1:8" ht="56.25" customHeight="1" x14ac:dyDescent="0.25">
      <c r="B64" s="26"/>
      <c r="C64" s="26"/>
      <c r="D64" s="26"/>
      <c r="E64" s="26"/>
      <c r="F64" s="26"/>
      <c r="G64" s="26"/>
      <c r="H64" s="27"/>
    </row>
    <row r="65" spans="1:8" ht="16.5" customHeight="1" x14ac:dyDescent="0.25">
      <c r="B65" s="19">
        <f t="array" aca="1" ref="B65:H65" ca="1">Días+22+DATE(Calendario5Año,Calendario5MesOpción,1)-WEEKDAY(DATE(Calendario5Año,Calendario5MesOpción,1),DíaDeLaSemanaOpción)</f>
        <v>45159</v>
      </c>
      <c r="C65" s="19">
        <f ca="1"/>
        <v>45160</v>
      </c>
      <c r="D65" s="19">
        <f ca="1"/>
        <v>45161</v>
      </c>
      <c r="E65" s="19">
        <f ca="1"/>
        <v>45162</v>
      </c>
      <c r="F65" s="19">
        <f ca="1"/>
        <v>45163</v>
      </c>
      <c r="G65" s="19">
        <f ca="1"/>
        <v>45164</v>
      </c>
      <c r="H65" s="22">
        <f ca="1"/>
        <v>45165</v>
      </c>
    </row>
    <row r="66" spans="1:8" ht="56.25" customHeight="1" x14ac:dyDescent="0.25">
      <c r="B66" s="26"/>
      <c r="C66" s="26"/>
      <c r="D66" s="26"/>
      <c r="E66" s="26"/>
      <c r="F66" s="26"/>
      <c r="G66" s="26"/>
      <c r="H66" s="27"/>
    </row>
    <row r="67" spans="1:8" ht="16.5" customHeight="1" x14ac:dyDescent="0.25">
      <c r="B67" s="19">
        <f t="array" aca="1" ref="B67:H67" ca="1">Días+29+DATE(Calendario5Año,Calendario5MesOpción,1)-WEEKDAY(DATE(Calendario5Año,Calendario5MesOpción,1),DíaDeLaSemanaOpción)</f>
        <v>45166</v>
      </c>
      <c r="C67" s="19">
        <f ca="1"/>
        <v>45167</v>
      </c>
      <c r="D67" s="19">
        <f ca="1"/>
        <v>45168</v>
      </c>
      <c r="E67" s="19">
        <f ca="1"/>
        <v>45169</v>
      </c>
      <c r="F67" s="19">
        <f ca="1"/>
        <v>45170</v>
      </c>
      <c r="G67" s="19">
        <f ca="1"/>
        <v>45171</v>
      </c>
      <c r="H67" s="22">
        <f ca="1"/>
        <v>45172</v>
      </c>
    </row>
    <row r="68" spans="1:8" ht="57" customHeight="1" x14ac:dyDescent="0.25">
      <c r="B68" s="26"/>
      <c r="C68" s="26"/>
      <c r="D68" s="26"/>
      <c r="E68" s="26"/>
      <c r="F68" s="26"/>
      <c r="G68" s="26"/>
      <c r="H68" s="44"/>
    </row>
    <row r="69" spans="1:8" ht="16.5" customHeight="1" x14ac:dyDescent="0.25">
      <c r="B69" s="19">
        <f t="array" aca="1" ref="B69:C69" ca="1">Días+36+DATE(Calendario5Año,Calendario5MesOpción,1)-WEEKDAY(DATE(Calendario5Año,Calendario5MesOpción,1),DíaDeLaSemanaOpción)</f>
        <v>45173</v>
      </c>
      <c r="C69" s="19">
        <f ca="1"/>
        <v>45174</v>
      </c>
      <c r="D69" s="79" t="s">
        <v>1</v>
      </c>
      <c r="E69" s="79"/>
      <c r="F69" s="79"/>
      <c r="G69" s="79"/>
      <c r="H69" s="79"/>
    </row>
    <row r="70" spans="1:8" ht="63.75" customHeight="1" x14ac:dyDescent="0.25">
      <c r="B70" s="26"/>
      <c r="C70" s="26"/>
      <c r="D70" s="76"/>
      <c r="E70" s="76"/>
      <c r="F70" s="76"/>
      <c r="G70" s="76"/>
      <c r="H70" s="76"/>
    </row>
    <row r="71" spans="1:8" ht="54" customHeight="1" x14ac:dyDescent="0.7">
      <c r="A71" s="31"/>
      <c r="B71" s="29">
        <f ca="1">YEAR(DATE(Calendario5Año,Calendario5MesOpción+1,1))</f>
        <v>2023</v>
      </c>
      <c r="C71" s="75" t="str">
        <f ca="1">TEXT(DATE(Calendario5Año,Calendario5MesOpción+1,1),"mmmm")</f>
        <v>septiembre</v>
      </c>
      <c r="D71" s="75"/>
      <c r="E71" s="75"/>
      <c r="F71" s="30"/>
      <c r="G71" s="30"/>
      <c r="H71" s="31"/>
    </row>
    <row r="72" spans="1:8" ht="15.95" customHeight="1" x14ac:dyDescent="0.25">
      <c r="A72" s="42"/>
      <c r="B72" s="32" t="str">
        <f ca="1">UPPER(TEXT(B73,"dddd"))</f>
        <v>LUNES</v>
      </c>
      <c r="C72" s="33" t="str">
        <f t="shared" ref="C72:H72" ca="1" si="5">UPPER(TEXT(C73,"dddd"))</f>
        <v>MARTES</v>
      </c>
      <c r="D72" s="32" t="str">
        <f t="shared" ca="1" si="5"/>
        <v>MIÉRCOLES</v>
      </c>
      <c r="E72" s="33" t="str">
        <f t="shared" ca="1" si="5"/>
        <v>JUEVES</v>
      </c>
      <c r="F72" s="32" t="str">
        <f t="shared" ca="1" si="5"/>
        <v>VIERNES</v>
      </c>
      <c r="G72" s="33" t="str">
        <f t="shared" ca="1" si="5"/>
        <v>SÁBADO</v>
      </c>
      <c r="H72" s="32" t="str">
        <f t="shared" ca="1" si="5"/>
        <v>DOMINGO</v>
      </c>
    </row>
    <row r="73" spans="1:8" ht="16.5" customHeight="1" x14ac:dyDescent="0.25">
      <c r="B73" s="19">
        <f t="array" aca="1" ref="B73:H73" ca="1">Días+1+DATE(Calendario6Año,Calendario6MesOpción,1)-WEEKDAY(DATE(Calendario6Año,Calendario6MesOpción,1),DíaDeLaSemanaOpción)</f>
        <v>45166</v>
      </c>
      <c r="C73" s="19">
        <f ca="1"/>
        <v>45167</v>
      </c>
      <c r="D73" s="19">
        <f ca="1"/>
        <v>45168</v>
      </c>
      <c r="E73" s="19">
        <f ca="1"/>
        <v>45169</v>
      </c>
      <c r="F73" s="19">
        <f ca="1"/>
        <v>45170</v>
      </c>
      <c r="G73" s="19">
        <f ca="1"/>
        <v>45171</v>
      </c>
      <c r="H73" s="22">
        <f ca="1"/>
        <v>45172</v>
      </c>
    </row>
    <row r="74" spans="1:8" ht="56.25" customHeight="1" x14ac:dyDescent="0.25">
      <c r="B74" s="26"/>
      <c r="C74" s="26"/>
      <c r="D74" s="26"/>
      <c r="E74" s="26"/>
      <c r="F74" s="26"/>
      <c r="G74" s="26"/>
      <c r="H74" s="27"/>
    </row>
    <row r="75" spans="1:8" ht="16.5" customHeight="1" x14ac:dyDescent="0.25">
      <c r="B75" s="19">
        <f t="array" aca="1" ref="B75:H75" ca="1">Días+8+DATE(Calendario6Año,Calendario6MesOpción,1)-WEEKDAY(DATE(Calendario6Año,Calendario6MesOpción,1),DíaDeLaSemanaOpción)</f>
        <v>45173</v>
      </c>
      <c r="C75" s="19">
        <f ca="1"/>
        <v>45174</v>
      </c>
      <c r="D75" s="19">
        <f ca="1"/>
        <v>45175</v>
      </c>
      <c r="E75" s="19">
        <f ca="1"/>
        <v>45176</v>
      </c>
      <c r="F75" s="19">
        <f ca="1"/>
        <v>45177</v>
      </c>
      <c r="G75" s="19">
        <f ca="1"/>
        <v>45178</v>
      </c>
      <c r="H75" s="22">
        <f ca="1"/>
        <v>45179</v>
      </c>
    </row>
    <row r="76" spans="1:8" ht="56.25" customHeight="1" x14ac:dyDescent="0.25">
      <c r="B76" s="26"/>
      <c r="C76" s="26"/>
      <c r="D76" s="26"/>
      <c r="E76" s="26"/>
      <c r="F76" s="26"/>
      <c r="G76" s="26"/>
      <c r="H76" s="27"/>
    </row>
    <row r="77" spans="1:8" ht="16.5" customHeight="1" x14ac:dyDescent="0.25">
      <c r="B77" s="19">
        <f t="array" aca="1" ref="B77:H77" ca="1">Días+15+DATE(Calendario6Año,Calendario6MesOpción,1)-WEEKDAY(DATE(Calendario6Año,Calendario6MesOpción,1),DíaDeLaSemanaOpción)</f>
        <v>45180</v>
      </c>
      <c r="C77" s="19">
        <f ca="1"/>
        <v>45181</v>
      </c>
      <c r="D77" s="19">
        <f ca="1"/>
        <v>45182</v>
      </c>
      <c r="E77" s="19">
        <f ca="1"/>
        <v>45183</v>
      </c>
      <c r="F77" s="19">
        <f ca="1"/>
        <v>45184</v>
      </c>
      <c r="G77" s="19">
        <f ca="1"/>
        <v>45185</v>
      </c>
      <c r="H77" s="22">
        <f ca="1"/>
        <v>45186</v>
      </c>
    </row>
    <row r="78" spans="1:8" ht="56.25" customHeight="1" x14ac:dyDescent="0.25">
      <c r="B78" s="26"/>
      <c r="C78" s="26"/>
      <c r="D78" s="26"/>
      <c r="E78" s="26"/>
      <c r="F78" s="26"/>
      <c r="G78" s="26"/>
      <c r="H78" s="27"/>
    </row>
    <row r="79" spans="1:8" ht="16.5" customHeight="1" x14ac:dyDescent="0.25">
      <c r="B79" s="19">
        <f t="array" aca="1" ref="B79:H79" ca="1">Días+22+DATE(Calendario6Año,Calendario6MesOpción,1)-WEEKDAY(DATE(Calendario6Año,Calendario6MesOpción,1),DíaDeLaSemanaOpción)</f>
        <v>45187</v>
      </c>
      <c r="C79" s="19">
        <f ca="1"/>
        <v>45188</v>
      </c>
      <c r="D79" s="19">
        <f ca="1"/>
        <v>45189</v>
      </c>
      <c r="E79" s="19">
        <f ca="1"/>
        <v>45190</v>
      </c>
      <c r="F79" s="19">
        <f ca="1"/>
        <v>45191</v>
      </c>
      <c r="G79" s="19">
        <f ca="1"/>
        <v>45192</v>
      </c>
      <c r="H79" s="22">
        <f ca="1"/>
        <v>45193</v>
      </c>
    </row>
    <row r="80" spans="1:8" ht="56.25" customHeight="1" x14ac:dyDescent="0.25">
      <c r="B80" s="26"/>
      <c r="C80" s="26"/>
      <c r="D80" s="26"/>
      <c r="E80" s="26"/>
      <c r="F80" s="26"/>
      <c r="G80" s="26"/>
      <c r="H80" s="27"/>
    </row>
    <row r="81" spans="1:8" ht="16.5" customHeight="1" x14ac:dyDescent="0.25">
      <c r="B81" s="19">
        <f t="array" aca="1" ref="B81:H81" ca="1">Días+29+DATE(Calendario6Año,Calendario6MesOpción,1)-WEEKDAY(DATE(Calendario6Año,Calendario6MesOpción,1),DíaDeLaSemanaOpción)</f>
        <v>45194</v>
      </c>
      <c r="C81" s="19">
        <f ca="1"/>
        <v>45195</v>
      </c>
      <c r="D81" s="19">
        <f ca="1"/>
        <v>45196</v>
      </c>
      <c r="E81" s="19">
        <f ca="1"/>
        <v>45197</v>
      </c>
      <c r="F81" s="19">
        <f ca="1"/>
        <v>45198</v>
      </c>
      <c r="G81" s="19">
        <f ca="1"/>
        <v>45199</v>
      </c>
      <c r="H81" s="22">
        <f ca="1"/>
        <v>45200</v>
      </c>
    </row>
    <row r="82" spans="1:8" ht="57" customHeight="1" x14ac:dyDescent="0.25">
      <c r="B82" s="26"/>
      <c r="C82" s="26"/>
      <c r="D82" s="26"/>
      <c r="E82" s="26"/>
      <c r="F82" s="26"/>
      <c r="G82" s="26"/>
      <c r="H82" s="44"/>
    </row>
    <row r="83" spans="1:8" ht="16.5" customHeight="1" x14ac:dyDescent="0.25">
      <c r="B83" s="19">
        <f t="array" aca="1" ref="B83:C83" ca="1">Días+36+DATE(Calendario6Año,Calendario6MesOpción,1)-WEEKDAY(DATE(Calendario6Año,Calendario6MesOpción,1),DíaDeLaSemanaOpción)</f>
        <v>45201</v>
      </c>
      <c r="C83" s="19">
        <f ca="1"/>
        <v>45202</v>
      </c>
      <c r="D83" s="79" t="s">
        <v>1</v>
      </c>
      <c r="E83" s="79"/>
      <c r="F83" s="79"/>
      <c r="G83" s="79"/>
      <c r="H83" s="79"/>
    </row>
    <row r="84" spans="1:8" ht="63.75" customHeight="1" x14ac:dyDescent="0.25">
      <c r="B84" s="26"/>
      <c r="C84" s="26"/>
      <c r="D84" s="76"/>
      <c r="E84" s="76"/>
      <c r="F84" s="76"/>
      <c r="G84" s="76"/>
      <c r="H84" s="76"/>
    </row>
    <row r="85" spans="1:8" ht="54" customHeight="1" x14ac:dyDescent="0.7">
      <c r="A85" s="31"/>
      <c r="B85" s="29">
        <f ca="1">YEAR(DATE(Calendario6Año,Calendario6MesOpción+1,1))</f>
        <v>2023</v>
      </c>
      <c r="C85" s="75" t="str">
        <f ca="1">TEXT(DATE(Calendario6Año,Calendario6MesOpción+1,1),"mmmm")</f>
        <v>octubre</v>
      </c>
      <c r="D85" s="75"/>
      <c r="E85" s="75"/>
      <c r="F85" s="30"/>
      <c r="G85" s="30"/>
      <c r="H85" s="31"/>
    </row>
    <row r="86" spans="1:8" ht="15.95" customHeight="1" x14ac:dyDescent="0.25">
      <c r="A86" s="42"/>
      <c r="B86" s="32" t="str">
        <f ca="1">UPPER(TEXT(B87,"dddd"))</f>
        <v>LUNES</v>
      </c>
      <c r="C86" s="33" t="str">
        <f t="shared" ref="C86:H86" ca="1" si="6">UPPER(TEXT(C87,"dddd"))</f>
        <v>MARTES</v>
      </c>
      <c r="D86" s="32" t="str">
        <f t="shared" ca="1" si="6"/>
        <v>MIÉRCOLES</v>
      </c>
      <c r="E86" s="33" t="str">
        <f t="shared" ca="1" si="6"/>
        <v>JUEVES</v>
      </c>
      <c r="F86" s="32" t="str">
        <f t="shared" ca="1" si="6"/>
        <v>VIERNES</v>
      </c>
      <c r="G86" s="33" t="str">
        <f t="shared" ca="1" si="6"/>
        <v>SÁBADO</v>
      </c>
      <c r="H86" s="32" t="str">
        <f t="shared" ca="1" si="6"/>
        <v>DOMINGO</v>
      </c>
    </row>
    <row r="87" spans="1:8" ht="16.5" customHeight="1" x14ac:dyDescent="0.25">
      <c r="B87" s="19">
        <f t="array" aca="1" ref="B87:H87" ca="1">Días+1+DATE(Calendario7Año,Calendario7MesOpción,1)-WEEKDAY(DATE(Calendario7Año,Calendario7MesOpción,1),DíaDeLaSemanaOpción)</f>
        <v>45194</v>
      </c>
      <c r="C87" s="19">
        <f ca="1"/>
        <v>45195</v>
      </c>
      <c r="D87" s="19">
        <f ca="1"/>
        <v>45196</v>
      </c>
      <c r="E87" s="19">
        <f ca="1"/>
        <v>45197</v>
      </c>
      <c r="F87" s="19">
        <f ca="1"/>
        <v>45198</v>
      </c>
      <c r="G87" s="19">
        <f ca="1"/>
        <v>45199</v>
      </c>
      <c r="H87" s="22">
        <f ca="1"/>
        <v>45200</v>
      </c>
    </row>
    <row r="88" spans="1:8" ht="56.25" customHeight="1" x14ac:dyDescent="0.25">
      <c r="B88" s="26"/>
      <c r="C88" s="26"/>
      <c r="D88" s="26"/>
      <c r="E88" s="26"/>
      <c r="F88" s="26"/>
      <c r="G88" s="26"/>
      <c r="H88" s="27"/>
    </row>
    <row r="89" spans="1:8" ht="16.5" customHeight="1" x14ac:dyDescent="0.25">
      <c r="B89" s="19">
        <f t="array" aca="1" ref="B89:H89" ca="1">Días+8+DATE(Calendario7Año,Calendario7MesOpción,1)-WEEKDAY(DATE(Calendario7Año,Calendario7MesOpción,1),DíaDeLaSemanaOpción)</f>
        <v>45201</v>
      </c>
      <c r="C89" s="19">
        <f ca="1"/>
        <v>45202</v>
      </c>
      <c r="D89" s="19">
        <f ca="1"/>
        <v>45203</v>
      </c>
      <c r="E89" s="19">
        <f ca="1"/>
        <v>45204</v>
      </c>
      <c r="F89" s="19">
        <f ca="1"/>
        <v>45205</v>
      </c>
      <c r="G89" s="19">
        <f ca="1"/>
        <v>45206</v>
      </c>
      <c r="H89" s="22">
        <f ca="1"/>
        <v>45207</v>
      </c>
    </row>
    <row r="90" spans="1:8" ht="56.25" customHeight="1" x14ac:dyDescent="0.25">
      <c r="B90" s="26"/>
      <c r="C90" s="26"/>
      <c r="D90" s="26"/>
      <c r="E90" s="26"/>
      <c r="F90" s="26"/>
      <c r="G90" s="26"/>
      <c r="H90" s="27"/>
    </row>
    <row r="91" spans="1:8" ht="16.5" customHeight="1" x14ac:dyDescent="0.25">
      <c r="B91" s="19">
        <f t="array" aca="1" ref="B91:H91" ca="1">Días+15+DATE(Calendario7Año,Calendario7MesOpción,1)-WEEKDAY(DATE(Calendario7Año,Calendario7MesOpción,1),DíaDeLaSemanaOpción)</f>
        <v>45208</v>
      </c>
      <c r="C91" s="19">
        <f ca="1"/>
        <v>45209</v>
      </c>
      <c r="D91" s="19">
        <f ca="1"/>
        <v>45210</v>
      </c>
      <c r="E91" s="19">
        <f ca="1"/>
        <v>45211</v>
      </c>
      <c r="F91" s="19">
        <f ca="1"/>
        <v>45212</v>
      </c>
      <c r="G91" s="19">
        <f ca="1"/>
        <v>45213</v>
      </c>
      <c r="H91" s="22">
        <f ca="1"/>
        <v>45214</v>
      </c>
    </row>
    <row r="92" spans="1:8" ht="56.25" customHeight="1" x14ac:dyDescent="0.25">
      <c r="B92" s="26"/>
      <c r="C92" s="26"/>
      <c r="D92" s="26"/>
      <c r="E92" s="26"/>
      <c r="F92" s="26"/>
      <c r="G92" s="26"/>
      <c r="H92" s="27"/>
    </row>
    <row r="93" spans="1:8" ht="16.5" customHeight="1" x14ac:dyDescent="0.25">
      <c r="B93" s="19">
        <f t="array" aca="1" ref="B93:H93" ca="1">Días+22+DATE(Calendario7Año,Calendario7MesOpción,1)-WEEKDAY(DATE(Calendario7Año,Calendario7MesOpción,1),DíaDeLaSemanaOpción)</f>
        <v>45215</v>
      </c>
      <c r="C93" s="19">
        <f ca="1"/>
        <v>45216</v>
      </c>
      <c r="D93" s="19">
        <f ca="1"/>
        <v>45217</v>
      </c>
      <c r="E93" s="19">
        <f ca="1"/>
        <v>45218</v>
      </c>
      <c r="F93" s="19">
        <f ca="1"/>
        <v>45219</v>
      </c>
      <c r="G93" s="19">
        <f ca="1"/>
        <v>45220</v>
      </c>
      <c r="H93" s="22">
        <f ca="1"/>
        <v>45221</v>
      </c>
    </row>
    <row r="94" spans="1:8" ht="56.25" customHeight="1" x14ac:dyDescent="0.25">
      <c r="B94" s="26"/>
      <c r="C94" s="26"/>
      <c r="D94" s="26"/>
      <c r="E94" s="26"/>
      <c r="F94" s="26"/>
      <c r="G94" s="26"/>
      <c r="H94" s="27"/>
    </row>
    <row r="95" spans="1:8" ht="16.5" customHeight="1" x14ac:dyDescent="0.25">
      <c r="B95" s="19">
        <f t="array" aca="1" ref="B95:H95" ca="1">Días+29+DATE(Calendario7Año,Calendario7MesOpción,1)-WEEKDAY(DATE(Calendario7Año,Calendario7MesOpción,1),DíaDeLaSemanaOpción)</f>
        <v>45222</v>
      </c>
      <c r="C95" s="19">
        <f ca="1"/>
        <v>45223</v>
      </c>
      <c r="D95" s="19">
        <f ca="1"/>
        <v>45224</v>
      </c>
      <c r="E95" s="19">
        <f ca="1"/>
        <v>45225</v>
      </c>
      <c r="F95" s="19">
        <f ca="1"/>
        <v>45226</v>
      </c>
      <c r="G95" s="19">
        <f ca="1"/>
        <v>45227</v>
      </c>
      <c r="H95" s="22">
        <f ca="1"/>
        <v>45228</v>
      </c>
    </row>
    <row r="96" spans="1:8" ht="57" customHeight="1" x14ac:dyDescent="0.25">
      <c r="B96" s="26"/>
      <c r="C96" s="26"/>
      <c r="D96" s="26"/>
      <c r="E96" s="26"/>
      <c r="F96" s="26"/>
      <c r="G96" s="26"/>
      <c r="H96" s="44"/>
    </row>
    <row r="97" spans="1:8" ht="16.5" customHeight="1" x14ac:dyDescent="0.25">
      <c r="B97" s="19">
        <f t="array" aca="1" ref="B97:C97" ca="1">Días+36+DATE(Calendario7Año,Calendario7MesOpción,1)-WEEKDAY(DATE(Calendario7Año,Calendario7MesOpción,1),DíaDeLaSemanaOpción)</f>
        <v>45229</v>
      </c>
      <c r="C97" s="19">
        <f ca="1"/>
        <v>45230</v>
      </c>
      <c r="D97" s="79" t="s">
        <v>1</v>
      </c>
      <c r="E97" s="79"/>
      <c r="F97" s="79"/>
      <c r="G97" s="79"/>
      <c r="H97" s="79"/>
    </row>
    <row r="98" spans="1:8" ht="63.75" customHeight="1" x14ac:dyDescent="0.25">
      <c r="B98" s="26"/>
      <c r="C98" s="26"/>
      <c r="D98" s="76"/>
      <c r="E98" s="76"/>
      <c r="F98" s="76"/>
      <c r="G98" s="76"/>
      <c r="H98" s="76"/>
    </row>
    <row r="99" spans="1:8" ht="54" customHeight="1" x14ac:dyDescent="0.7">
      <c r="A99" s="31"/>
      <c r="B99" s="29">
        <f ca="1">YEAR(DATE(Calendario7Año,Calendario7MesOpción+1,1))</f>
        <v>2023</v>
      </c>
      <c r="C99" s="75" t="str">
        <f ca="1">TEXT(DATE(Calendario7Año,Calendario7MesOpción+1,1),"mmmm")</f>
        <v>noviembre</v>
      </c>
      <c r="D99" s="75"/>
      <c r="E99" s="75"/>
      <c r="F99" s="30"/>
      <c r="G99" s="30"/>
      <c r="H99" s="31"/>
    </row>
    <row r="100" spans="1:8" ht="15.95" customHeight="1" x14ac:dyDescent="0.25">
      <c r="A100" s="42"/>
      <c r="B100" s="32" t="str">
        <f ca="1">UPPER(TEXT(B101,"dddd"))</f>
        <v>LUNES</v>
      </c>
      <c r="C100" s="33" t="str">
        <f t="shared" ref="C100:H100" ca="1" si="7">UPPER(TEXT(C101,"dddd"))</f>
        <v>MARTES</v>
      </c>
      <c r="D100" s="32" t="str">
        <f t="shared" ca="1" si="7"/>
        <v>MIÉRCOLES</v>
      </c>
      <c r="E100" s="33" t="str">
        <f t="shared" ca="1" si="7"/>
        <v>JUEVES</v>
      </c>
      <c r="F100" s="32" t="str">
        <f t="shared" ca="1" si="7"/>
        <v>VIERNES</v>
      </c>
      <c r="G100" s="33" t="str">
        <f t="shared" ca="1" si="7"/>
        <v>SÁBADO</v>
      </c>
      <c r="H100" s="32" t="str">
        <f t="shared" ca="1" si="7"/>
        <v>DOMINGO</v>
      </c>
    </row>
    <row r="101" spans="1:8" ht="16.5" customHeight="1" x14ac:dyDescent="0.25">
      <c r="B101" s="19">
        <f t="array" aca="1" ref="B101:H101" ca="1">Días+1+DATE(Calendario8Año,Calendario8MesOpción,1)-WEEKDAY(DATE(Calendario8Año,Calendario8MesOpción,1),DíaDeLaSemanaOpción)</f>
        <v>45229</v>
      </c>
      <c r="C101" s="19">
        <f ca="1"/>
        <v>45230</v>
      </c>
      <c r="D101" s="19">
        <f ca="1"/>
        <v>45231</v>
      </c>
      <c r="E101" s="19">
        <f ca="1"/>
        <v>45232</v>
      </c>
      <c r="F101" s="19">
        <f ca="1"/>
        <v>45233</v>
      </c>
      <c r="G101" s="19">
        <f ca="1"/>
        <v>45234</v>
      </c>
      <c r="H101" s="22">
        <f ca="1"/>
        <v>45235</v>
      </c>
    </row>
    <row r="102" spans="1:8" ht="56.25" customHeight="1" x14ac:dyDescent="0.25">
      <c r="B102" s="26"/>
      <c r="C102" s="26"/>
      <c r="D102" s="26"/>
      <c r="E102" s="26"/>
      <c r="F102" s="26"/>
      <c r="G102" s="26"/>
      <c r="H102" s="27"/>
    </row>
    <row r="103" spans="1:8" ht="16.5" customHeight="1" x14ac:dyDescent="0.25">
      <c r="B103" s="19">
        <f t="array" aca="1" ref="B103:H103" ca="1">Días+8+DATE(Calendario8Año,Calendario8MesOpción,1)-WEEKDAY(DATE(Calendario8Año,Calendario8MesOpción,1),DíaDeLaSemanaOpción)</f>
        <v>45236</v>
      </c>
      <c r="C103" s="19">
        <f ca="1"/>
        <v>45237</v>
      </c>
      <c r="D103" s="19">
        <f ca="1"/>
        <v>45238</v>
      </c>
      <c r="E103" s="19">
        <f ca="1"/>
        <v>45239</v>
      </c>
      <c r="F103" s="19">
        <f ca="1"/>
        <v>45240</v>
      </c>
      <c r="G103" s="19">
        <f ca="1"/>
        <v>45241</v>
      </c>
      <c r="H103" s="22">
        <f ca="1"/>
        <v>45242</v>
      </c>
    </row>
    <row r="104" spans="1:8" ht="56.25" customHeight="1" x14ac:dyDescent="0.25">
      <c r="B104" s="26"/>
      <c r="C104" s="26"/>
      <c r="D104" s="26"/>
      <c r="E104" s="26"/>
      <c r="F104" s="26"/>
      <c r="G104" s="26"/>
      <c r="H104" s="27"/>
    </row>
    <row r="105" spans="1:8" ht="16.5" customHeight="1" x14ac:dyDescent="0.25">
      <c r="B105" s="19">
        <f t="array" aca="1" ref="B105:H105" ca="1">Días+15+DATE(Calendario8Año,Calendario8MesOpción,1)-WEEKDAY(DATE(Calendario8Año,Calendario8MesOpción,1),DíaDeLaSemanaOpción)</f>
        <v>45243</v>
      </c>
      <c r="C105" s="19">
        <f ca="1"/>
        <v>45244</v>
      </c>
      <c r="D105" s="19">
        <f ca="1"/>
        <v>45245</v>
      </c>
      <c r="E105" s="19">
        <f ca="1"/>
        <v>45246</v>
      </c>
      <c r="F105" s="19">
        <f ca="1"/>
        <v>45247</v>
      </c>
      <c r="G105" s="19">
        <f ca="1"/>
        <v>45248</v>
      </c>
      <c r="H105" s="22">
        <f ca="1"/>
        <v>45249</v>
      </c>
    </row>
    <row r="106" spans="1:8" ht="56.25" customHeight="1" x14ac:dyDescent="0.25">
      <c r="B106" s="26"/>
      <c r="C106" s="26"/>
      <c r="D106" s="26"/>
      <c r="E106" s="26"/>
      <c r="F106" s="26"/>
      <c r="G106" s="26"/>
      <c r="H106" s="27"/>
    </row>
    <row r="107" spans="1:8" ht="16.5" customHeight="1" x14ac:dyDescent="0.25">
      <c r="B107" s="19">
        <f t="array" aca="1" ref="B107:H107" ca="1">Días+22+DATE(Calendario8Año,Calendario8MesOpción,1)-WEEKDAY(DATE(Calendario8Año,Calendario8MesOpción,1),DíaDeLaSemanaOpción)</f>
        <v>45250</v>
      </c>
      <c r="C107" s="19">
        <f ca="1"/>
        <v>45251</v>
      </c>
      <c r="D107" s="19">
        <f ca="1"/>
        <v>45252</v>
      </c>
      <c r="E107" s="19">
        <f ca="1"/>
        <v>45253</v>
      </c>
      <c r="F107" s="19">
        <f ca="1"/>
        <v>45254</v>
      </c>
      <c r="G107" s="19">
        <f ca="1"/>
        <v>45255</v>
      </c>
      <c r="H107" s="22">
        <f ca="1"/>
        <v>45256</v>
      </c>
    </row>
    <row r="108" spans="1:8" ht="56.25" customHeight="1" x14ac:dyDescent="0.25">
      <c r="B108" s="26"/>
      <c r="C108" s="26"/>
      <c r="D108" s="26"/>
      <c r="E108" s="26"/>
      <c r="F108" s="26"/>
      <c r="G108" s="26"/>
      <c r="H108" s="27"/>
    </row>
    <row r="109" spans="1:8" ht="16.5" customHeight="1" x14ac:dyDescent="0.25">
      <c r="B109" s="19">
        <f t="array" aca="1" ref="B109:H109" ca="1">Días+29+DATE(Calendario8Año,Calendario8MesOpción,1)-WEEKDAY(DATE(Calendario8Año,Calendario8MesOpción,1),DíaDeLaSemanaOpción)</f>
        <v>45257</v>
      </c>
      <c r="C109" s="19">
        <f ca="1"/>
        <v>45258</v>
      </c>
      <c r="D109" s="19">
        <f ca="1"/>
        <v>45259</v>
      </c>
      <c r="E109" s="19">
        <f ca="1"/>
        <v>45260</v>
      </c>
      <c r="F109" s="19">
        <f ca="1"/>
        <v>45261</v>
      </c>
      <c r="G109" s="19">
        <f ca="1"/>
        <v>45262</v>
      </c>
      <c r="H109" s="22">
        <f ca="1"/>
        <v>45263</v>
      </c>
    </row>
    <row r="110" spans="1:8" ht="57" customHeight="1" x14ac:dyDescent="0.25">
      <c r="B110" s="26"/>
      <c r="C110" s="26"/>
      <c r="D110" s="26"/>
      <c r="E110" s="26"/>
      <c r="F110" s="26"/>
      <c r="G110" s="26"/>
      <c r="H110" s="44"/>
    </row>
    <row r="111" spans="1:8" ht="16.5" customHeight="1" x14ac:dyDescent="0.25">
      <c r="B111" s="19">
        <f t="array" aca="1" ref="B111:C111" ca="1">Días+36+DATE(Calendario8Año,Calendario8MesOpción,1)-WEEKDAY(DATE(Calendario8Año,Calendario8MesOpción,1),DíaDeLaSemanaOpción)</f>
        <v>45264</v>
      </c>
      <c r="C111" s="19">
        <f ca="1"/>
        <v>45265</v>
      </c>
      <c r="D111" s="79" t="s">
        <v>1</v>
      </c>
      <c r="E111" s="79"/>
      <c r="F111" s="79"/>
      <c r="G111" s="79"/>
      <c r="H111" s="79"/>
    </row>
    <row r="112" spans="1:8" ht="63.75" customHeight="1" x14ac:dyDescent="0.25">
      <c r="B112" s="26"/>
      <c r="C112" s="26"/>
      <c r="D112" s="76"/>
      <c r="E112" s="76"/>
      <c r="F112" s="76"/>
      <c r="G112" s="76"/>
      <c r="H112" s="76"/>
    </row>
    <row r="113" spans="1:8" ht="54" customHeight="1" x14ac:dyDescent="0.7">
      <c r="A113" s="31"/>
      <c r="B113" s="29">
        <f ca="1">YEAR(DATE(Calendario8Año,Calendario8MesOpción+1,1))</f>
        <v>2023</v>
      </c>
      <c r="C113" s="75" t="str">
        <f ca="1">TEXT(DATE(Calendario8Año,Calendario8MesOpción+1,1),"mmmm")</f>
        <v>diciembre</v>
      </c>
      <c r="D113" s="75"/>
      <c r="E113" s="75"/>
      <c r="F113" s="30"/>
      <c r="G113" s="30"/>
      <c r="H113" s="31"/>
    </row>
    <row r="114" spans="1:8" ht="15.95" customHeight="1" x14ac:dyDescent="0.25">
      <c r="A114" s="42"/>
      <c r="B114" s="32" t="str">
        <f ca="1">UPPER(TEXT(B115,"dddd"))</f>
        <v>LUNES</v>
      </c>
      <c r="C114" s="33" t="str">
        <f t="shared" ref="C114:H114" ca="1" si="8">UPPER(TEXT(C115,"dddd"))</f>
        <v>MARTES</v>
      </c>
      <c r="D114" s="32" t="str">
        <f t="shared" ca="1" si="8"/>
        <v>MIÉRCOLES</v>
      </c>
      <c r="E114" s="33" t="str">
        <f t="shared" ca="1" si="8"/>
        <v>JUEVES</v>
      </c>
      <c r="F114" s="32" t="str">
        <f t="shared" ca="1" si="8"/>
        <v>VIERNES</v>
      </c>
      <c r="G114" s="33" t="str">
        <f t="shared" ca="1" si="8"/>
        <v>SÁBADO</v>
      </c>
      <c r="H114" s="32" t="str">
        <f t="shared" ca="1" si="8"/>
        <v>DOMINGO</v>
      </c>
    </row>
    <row r="115" spans="1:8" ht="16.5" customHeight="1" x14ac:dyDescent="0.25">
      <c r="B115" s="19">
        <f t="array" aca="1" ref="B115:H115" ca="1">Días+1+DATE(Calendar9Year,Calendario9MesOpción,1)-WEEKDAY(DATE(Calendar9Year,Calendario9MesOpción,1),DíaDeLaSemanaOpción)</f>
        <v>45257</v>
      </c>
      <c r="C115" s="19">
        <f ca="1"/>
        <v>45258</v>
      </c>
      <c r="D115" s="19">
        <f ca="1"/>
        <v>45259</v>
      </c>
      <c r="E115" s="19">
        <f ca="1"/>
        <v>45260</v>
      </c>
      <c r="F115" s="19">
        <f ca="1"/>
        <v>45261</v>
      </c>
      <c r="G115" s="19">
        <f ca="1"/>
        <v>45262</v>
      </c>
      <c r="H115" s="22">
        <f ca="1"/>
        <v>45263</v>
      </c>
    </row>
    <row r="116" spans="1:8" ht="56.25" customHeight="1" x14ac:dyDescent="0.25">
      <c r="B116" s="26"/>
      <c r="C116" s="26"/>
      <c r="D116" s="26"/>
      <c r="E116" s="26"/>
      <c r="F116" s="26"/>
      <c r="G116" s="26"/>
      <c r="H116" s="27"/>
    </row>
    <row r="117" spans="1:8" ht="16.5" customHeight="1" x14ac:dyDescent="0.25">
      <c r="B117" s="19">
        <f t="array" aca="1" ref="B117:H117" ca="1">Días+8+DATE(Calendar9Year,Calendario9MesOpción,1)-WEEKDAY(DATE(Calendar9Year,Calendario9MesOpción,1),DíaDeLaSemanaOpción)</f>
        <v>45264</v>
      </c>
      <c r="C117" s="19">
        <f ca="1"/>
        <v>45265</v>
      </c>
      <c r="D117" s="19">
        <f ca="1"/>
        <v>45266</v>
      </c>
      <c r="E117" s="19">
        <f ca="1"/>
        <v>45267</v>
      </c>
      <c r="F117" s="19">
        <f ca="1"/>
        <v>45268</v>
      </c>
      <c r="G117" s="19">
        <f ca="1"/>
        <v>45269</v>
      </c>
      <c r="H117" s="22">
        <f ca="1"/>
        <v>45270</v>
      </c>
    </row>
    <row r="118" spans="1:8" ht="56.25" customHeight="1" x14ac:dyDescent="0.25">
      <c r="B118" s="26"/>
      <c r="C118" s="26"/>
      <c r="D118" s="26"/>
      <c r="E118" s="26"/>
      <c r="F118" s="26"/>
      <c r="G118" s="26"/>
      <c r="H118" s="27"/>
    </row>
    <row r="119" spans="1:8" ht="16.5" customHeight="1" x14ac:dyDescent="0.25">
      <c r="B119" s="19">
        <f t="array" aca="1" ref="B119:H119" ca="1">Días+15+DATE(Calendar9Year,Calendario9MesOpción,1)-WEEKDAY(DATE(Calendar9Year,Calendario9MesOpción,1),DíaDeLaSemanaOpción)</f>
        <v>45271</v>
      </c>
      <c r="C119" s="19">
        <f ca="1"/>
        <v>45272</v>
      </c>
      <c r="D119" s="19">
        <f ca="1"/>
        <v>45273</v>
      </c>
      <c r="E119" s="19">
        <f ca="1"/>
        <v>45274</v>
      </c>
      <c r="F119" s="19">
        <f ca="1"/>
        <v>45275</v>
      </c>
      <c r="G119" s="19">
        <f ca="1"/>
        <v>45276</v>
      </c>
      <c r="H119" s="22">
        <f ca="1"/>
        <v>45277</v>
      </c>
    </row>
    <row r="120" spans="1:8" ht="56.25" customHeight="1" x14ac:dyDescent="0.25">
      <c r="B120" s="26"/>
      <c r="C120" s="26"/>
      <c r="D120" s="26"/>
      <c r="E120" s="26"/>
      <c r="F120" s="26"/>
      <c r="G120" s="26"/>
      <c r="H120" s="27"/>
    </row>
    <row r="121" spans="1:8" ht="16.5" customHeight="1" x14ac:dyDescent="0.25">
      <c r="B121" s="19">
        <f t="array" aca="1" ref="B121:H121" ca="1">Días+22+DATE(Calendar9Year,Calendario9MesOpción,1)-WEEKDAY(DATE(Calendar9Year,Calendario9MesOpción,1),DíaDeLaSemanaOpción)</f>
        <v>45278</v>
      </c>
      <c r="C121" s="19">
        <f ca="1"/>
        <v>45279</v>
      </c>
      <c r="D121" s="19">
        <f ca="1"/>
        <v>45280</v>
      </c>
      <c r="E121" s="19">
        <f ca="1"/>
        <v>45281</v>
      </c>
      <c r="F121" s="19">
        <f ca="1"/>
        <v>45282</v>
      </c>
      <c r="G121" s="19">
        <f ca="1"/>
        <v>45283</v>
      </c>
      <c r="H121" s="22">
        <f ca="1"/>
        <v>45284</v>
      </c>
    </row>
    <row r="122" spans="1:8" ht="56.25" customHeight="1" x14ac:dyDescent="0.25">
      <c r="B122" s="26"/>
      <c r="C122" s="26"/>
      <c r="D122" s="26"/>
      <c r="E122" s="26"/>
      <c r="F122" s="26"/>
      <c r="G122" s="26"/>
      <c r="H122" s="27"/>
    </row>
    <row r="123" spans="1:8" ht="16.5" customHeight="1" x14ac:dyDescent="0.25">
      <c r="B123" s="19">
        <f t="array" aca="1" ref="B123:H123" ca="1">Días+29+DATE(Calendar9Year,Calendario9MesOpción,1)-WEEKDAY(DATE(Calendar9Year,Calendario9MesOpción,1),DíaDeLaSemanaOpción)</f>
        <v>45285</v>
      </c>
      <c r="C123" s="19">
        <f ca="1"/>
        <v>45286</v>
      </c>
      <c r="D123" s="19">
        <f ca="1"/>
        <v>45287</v>
      </c>
      <c r="E123" s="19">
        <f ca="1"/>
        <v>45288</v>
      </c>
      <c r="F123" s="19">
        <f ca="1"/>
        <v>45289</v>
      </c>
      <c r="G123" s="19">
        <f ca="1"/>
        <v>45290</v>
      </c>
      <c r="H123" s="22">
        <f ca="1"/>
        <v>45291</v>
      </c>
    </row>
    <row r="124" spans="1:8" ht="57" customHeight="1" x14ac:dyDescent="0.25">
      <c r="B124" s="26"/>
      <c r="C124" s="26"/>
      <c r="D124" s="26"/>
      <c r="E124" s="26"/>
      <c r="F124" s="26"/>
      <c r="G124" s="26"/>
      <c r="H124" s="44"/>
    </row>
    <row r="125" spans="1:8" ht="16.5" customHeight="1" x14ac:dyDescent="0.25">
      <c r="B125" s="19">
        <f t="array" aca="1" ref="B125:C125" ca="1">Días+36+DATE(Calendar9Year,Calendario9MesOpción,1)-WEEKDAY(DATE(Calendar9Year,Calendario9MesOpción,1),DíaDeLaSemanaOpción)</f>
        <v>45292</v>
      </c>
      <c r="C125" s="19">
        <f ca="1"/>
        <v>45293</v>
      </c>
      <c r="D125" s="79" t="s">
        <v>1</v>
      </c>
      <c r="E125" s="79"/>
      <c r="F125" s="79"/>
      <c r="G125" s="79"/>
      <c r="H125" s="79"/>
    </row>
    <row r="126" spans="1:8" ht="63.75" customHeight="1" x14ac:dyDescent="0.25">
      <c r="B126" s="26"/>
      <c r="C126" s="26"/>
      <c r="D126" s="76"/>
      <c r="E126" s="76"/>
      <c r="F126" s="76"/>
      <c r="G126" s="76"/>
      <c r="H126" s="76"/>
    </row>
    <row r="127" spans="1:8" ht="54" customHeight="1" x14ac:dyDescent="0.7">
      <c r="A127" s="31"/>
      <c r="B127" s="29">
        <f ca="1">YEAR(DATE(Calendar9Year,Calendario9MesOpción+1,1))</f>
        <v>2024</v>
      </c>
      <c r="C127" s="75" t="str">
        <f ca="1">TEXT(DATE(Calendar9Year,Calendario9MesOpción+1,1),"mmmm")</f>
        <v>enero</v>
      </c>
      <c r="D127" s="75"/>
      <c r="E127" s="75"/>
      <c r="F127" s="30"/>
      <c r="G127" s="30"/>
      <c r="H127" s="31"/>
    </row>
    <row r="128" spans="1:8" ht="15.95" customHeight="1" x14ac:dyDescent="0.25">
      <c r="A128" s="42"/>
      <c r="B128" s="32" t="str">
        <f ca="1">UPPER(TEXT(B129,"dddd"))</f>
        <v>LUNES</v>
      </c>
      <c r="C128" s="33" t="str">
        <f t="shared" ref="C128:H128" ca="1" si="9">UPPER(TEXT(C129,"dddd"))</f>
        <v>MARTES</v>
      </c>
      <c r="D128" s="32" t="str">
        <f t="shared" ca="1" si="9"/>
        <v>MIÉRCOLES</v>
      </c>
      <c r="E128" s="33" t="str">
        <f t="shared" ca="1" si="9"/>
        <v>JUEVES</v>
      </c>
      <c r="F128" s="32" t="str">
        <f t="shared" ca="1" si="9"/>
        <v>VIERNES</v>
      </c>
      <c r="G128" s="33" t="str">
        <f t="shared" ca="1" si="9"/>
        <v>SÁBADO</v>
      </c>
      <c r="H128" s="32" t="str">
        <f t="shared" ca="1" si="9"/>
        <v>DOMINGO</v>
      </c>
    </row>
    <row r="129" spans="2:8" ht="16.5" customHeight="1" x14ac:dyDescent="0.25">
      <c r="B129" s="19">
        <f t="array" aca="1" ref="B129:H129" ca="1">Días+1+DATE(Calendario10Año,Calendario10MesOpción,1)-WEEKDAY(DATE(Calendario10Año,Calendario10MesOpción,1),DíaDeLaSemanaOpción)</f>
        <v>45292</v>
      </c>
      <c r="C129" s="19">
        <f ca="1"/>
        <v>45293</v>
      </c>
      <c r="D129" s="19">
        <f ca="1"/>
        <v>45294</v>
      </c>
      <c r="E129" s="19">
        <f ca="1"/>
        <v>45295</v>
      </c>
      <c r="F129" s="19">
        <f ca="1"/>
        <v>45296</v>
      </c>
      <c r="G129" s="19">
        <f ca="1"/>
        <v>45297</v>
      </c>
      <c r="H129" s="22">
        <f ca="1"/>
        <v>45298</v>
      </c>
    </row>
    <row r="130" spans="2:8" ht="56.25" customHeight="1" x14ac:dyDescent="0.25">
      <c r="B130" s="26"/>
      <c r="C130" s="26"/>
      <c r="D130" s="26"/>
      <c r="E130" s="26"/>
      <c r="F130" s="26"/>
      <c r="G130" s="26"/>
      <c r="H130" s="27"/>
    </row>
    <row r="131" spans="2:8" ht="16.5" customHeight="1" x14ac:dyDescent="0.25">
      <c r="B131" s="19">
        <f t="array" aca="1" ref="B131:H131" ca="1">Días+8+DATE(Calendario10Año,Calendario10MesOpción,1)-WEEKDAY(DATE(Calendario10Año,Calendario10MesOpción,1),DíaDeLaSemanaOpción)</f>
        <v>45299</v>
      </c>
      <c r="C131" s="19">
        <f ca="1"/>
        <v>45300</v>
      </c>
      <c r="D131" s="19">
        <f ca="1"/>
        <v>45301</v>
      </c>
      <c r="E131" s="19">
        <f ca="1"/>
        <v>45302</v>
      </c>
      <c r="F131" s="19">
        <f ca="1"/>
        <v>45303</v>
      </c>
      <c r="G131" s="19">
        <f ca="1"/>
        <v>45304</v>
      </c>
      <c r="H131" s="22">
        <f ca="1"/>
        <v>45305</v>
      </c>
    </row>
    <row r="132" spans="2:8" ht="56.25" customHeight="1" x14ac:dyDescent="0.25">
      <c r="B132" s="26"/>
      <c r="C132" s="26"/>
      <c r="D132" s="26"/>
      <c r="E132" s="26"/>
      <c r="F132" s="26"/>
      <c r="G132" s="26"/>
      <c r="H132" s="27"/>
    </row>
    <row r="133" spans="2:8" ht="16.5" customHeight="1" x14ac:dyDescent="0.25">
      <c r="B133" s="19">
        <f t="array" aca="1" ref="B133:H133" ca="1">Días+15+DATE(Calendario10Año,Calendario10MesOpción,1)-WEEKDAY(DATE(Calendario10Año,Calendario10MesOpción,1),DíaDeLaSemanaOpción)</f>
        <v>45306</v>
      </c>
      <c r="C133" s="19">
        <f ca="1"/>
        <v>45307</v>
      </c>
      <c r="D133" s="19">
        <f ca="1"/>
        <v>45308</v>
      </c>
      <c r="E133" s="19">
        <f ca="1"/>
        <v>45309</v>
      </c>
      <c r="F133" s="19">
        <f ca="1"/>
        <v>45310</v>
      </c>
      <c r="G133" s="19">
        <f ca="1"/>
        <v>45311</v>
      </c>
      <c r="H133" s="22">
        <f ca="1"/>
        <v>45312</v>
      </c>
    </row>
    <row r="134" spans="2:8" ht="56.25" customHeight="1" x14ac:dyDescent="0.25">
      <c r="B134" s="26"/>
      <c r="C134" s="26"/>
      <c r="D134" s="26"/>
      <c r="E134" s="26"/>
      <c r="F134" s="26"/>
      <c r="G134" s="26"/>
      <c r="H134" s="27"/>
    </row>
    <row r="135" spans="2:8" ht="16.5" customHeight="1" x14ac:dyDescent="0.25">
      <c r="B135" s="19">
        <f t="array" aca="1" ref="B135:H135" ca="1">Días+22+DATE(Calendario10Año,Calendario10MesOpción,1)-WEEKDAY(DATE(Calendario10Año,Calendario10MesOpción,1),DíaDeLaSemanaOpción)</f>
        <v>45313</v>
      </c>
      <c r="C135" s="19">
        <f ca="1"/>
        <v>45314</v>
      </c>
      <c r="D135" s="19">
        <f ca="1"/>
        <v>45315</v>
      </c>
      <c r="E135" s="19">
        <f ca="1"/>
        <v>45316</v>
      </c>
      <c r="F135" s="19">
        <f ca="1"/>
        <v>45317</v>
      </c>
      <c r="G135" s="19">
        <f ca="1"/>
        <v>45318</v>
      </c>
      <c r="H135" s="22">
        <f ca="1"/>
        <v>45319</v>
      </c>
    </row>
    <row r="136" spans="2:8" ht="56.25" customHeight="1" x14ac:dyDescent="0.25">
      <c r="B136" s="26"/>
      <c r="C136" s="26"/>
      <c r="D136" s="26"/>
      <c r="E136" s="26"/>
      <c r="F136" s="26"/>
      <c r="G136" s="26"/>
      <c r="H136" s="27"/>
    </row>
    <row r="137" spans="2:8" ht="16.5" customHeight="1" x14ac:dyDescent="0.25">
      <c r="B137" s="19">
        <f t="array" aca="1" ref="B137:H137" ca="1">Días+29+DATE(Calendario10Año,Calendario10MesOpción,1)-WEEKDAY(DATE(Calendario10Año,Calendario10MesOpción,1),DíaDeLaSemanaOpción)</f>
        <v>45320</v>
      </c>
      <c r="C137" s="19">
        <f ca="1"/>
        <v>45321</v>
      </c>
      <c r="D137" s="19">
        <f ca="1"/>
        <v>45322</v>
      </c>
      <c r="E137" s="19">
        <f ca="1"/>
        <v>45323</v>
      </c>
      <c r="F137" s="19">
        <f ca="1"/>
        <v>45324</v>
      </c>
      <c r="G137" s="19">
        <f ca="1"/>
        <v>45325</v>
      </c>
      <c r="H137" s="22">
        <f ca="1"/>
        <v>45326</v>
      </c>
    </row>
    <row r="138" spans="2:8" ht="57" customHeight="1" x14ac:dyDescent="0.25">
      <c r="B138" s="26"/>
      <c r="C138" s="26"/>
      <c r="D138" s="26"/>
      <c r="E138" s="26"/>
      <c r="F138" s="26"/>
      <c r="G138" s="26"/>
      <c r="H138" s="44"/>
    </row>
    <row r="139" spans="2:8" ht="16.5" customHeight="1" x14ac:dyDescent="0.25">
      <c r="B139" s="19">
        <f t="array" aca="1" ref="B139:C139" ca="1">Días+36+DATE(Calendario10Año,Calendario10MesOpción,1)-WEEKDAY(DATE(Calendario10Año,Calendario10MesOpción,1),DíaDeLaSemanaOpción)</f>
        <v>45327</v>
      </c>
      <c r="C139" s="19">
        <f ca="1"/>
        <v>45328</v>
      </c>
      <c r="D139" s="79" t="s">
        <v>1</v>
      </c>
      <c r="E139" s="79"/>
      <c r="F139" s="79"/>
      <c r="G139" s="79"/>
      <c r="H139" s="79"/>
    </row>
    <row r="140" spans="2:8" ht="63.75" customHeight="1" x14ac:dyDescent="0.25">
      <c r="B140" s="26"/>
      <c r="C140" s="26"/>
      <c r="D140" s="76"/>
      <c r="E140" s="76"/>
      <c r="F140" s="76"/>
      <c r="G140" s="76"/>
      <c r="H140" s="76"/>
    </row>
    <row r="141" spans="2:8" ht="54" customHeight="1" x14ac:dyDescent="0.7">
      <c r="B141" s="29">
        <f ca="1">YEAR(DATE(Calendario10Año,Calendario10MesOpción+1,1))</f>
        <v>2024</v>
      </c>
      <c r="C141" s="75" t="str">
        <f ca="1">TEXT(DATE(Calendario10Año,Calendario10MesOpción+1,1),"mmmm")</f>
        <v>febrero</v>
      </c>
      <c r="D141" s="75"/>
      <c r="E141" s="75"/>
      <c r="F141" s="30"/>
      <c r="G141" s="30"/>
      <c r="H141" s="31"/>
    </row>
    <row r="142" spans="2:8" ht="15.95" customHeight="1" x14ac:dyDescent="0.25">
      <c r="B142" s="32" t="str">
        <f ca="1">UPPER(TEXT(B143,"dddd"))</f>
        <v>LUNES</v>
      </c>
      <c r="C142" s="33" t="str">
        <f t="shared" ref="C142:H142" ca="1" si="10">UPPER(TEXT(C143,"dddd"))</f>
        <v>MARTES</v>
      </c>
      <c r="D142" s="32" t="str">
        <f t="shared" ca="1" si="10"/>
        <v>MIÉRCOLES</v>
      </c>
      <c r="E142" s="33" t="str">
        <f t="shared" ca="1" si="10"/>
        <v>JUEVES</v>
      </c>
      <c r="F142" s="32" t="str">
        <f t="shared" ca="1" si="10"/>
        <v>VIERNES</v>
      </c>
      <c r="G142" s="33" t="str">
        <f t="shared" ca="1" si="10"/>
        <v>SÁBADO</v>
      </c>
      <c r="H142" s="32" t="str">
        <f t="shared" ca="1" si="10"/>
        <v>DOMINGO</v>
      </c>
    </row>
    <row r="143" spans="2:8" ht="16.5" customHeight="1" x14ac:dyDescent="0.25">
      <c r="B143" s="19">
        <f t="array" aca="1" ref="B143:H143" ca="1">Días+1+DATE(Calendario11Año,Calendario11MesOpción,1)-WEEKDAY(DATE(Calendario11Año,Calendario11MesOpción,1),DíaDeLaSemanaOpción)</f>
        <v>45320</v>
      </c>
      <c r="C143" s="19">
        <f ca="1"/>
        <v>45321</v>
      </c>
      <c r="D143" s="19">
        <f ca="1"/>
        <v>45322</v>
      </c>
      <c r="E143" s="19">
        <f ca="1"/>
        <v>45323</v>
      </c>
      <c r="F143" s="19">
        <f ca="1"/>
        <v>45324</v>
      </c>
      <c r="G143" s="19">
        <f ca="1"/>
        <v>45325</v>
      </c>
      <c r="H143" s="22">
        <f ca="1"/>
        <v>45326</v>
      </c>
    </row>
    <row r="144" spans="2:8" ht="56.25" customHeight="1" x14ac:dyDescent="0.25">
      <c r="B144" s="26"/>
      <c r="C144" s="26"/>
      <c r="D144" s="26"/>
      <c r="E144" s="26"/>
      <c r="F144" s="26"/>
      <c r="G144" s="26"/>
      <c r="H144" s="27"/>
    </row>
    <row r="145" spans="2:8" ht="16.5" customHeight="1" x14ac:dyDescent="0.25">
      <c r="B145" s="19">
        <f t="array" aca="1" ref="B145:H145" ca="1">Días+8+DATE(Calendario11Año,Calendario11MesOpción,1)-WEEKDAY(DATE(Calendario11Año,Calendario11MesOpción,1),DíaDeLaSemanaOpción)</f>
        <v>45327</v>
      </c>
      <c r="C145" s="19">
        <f ca="1"/>
        <v>45328</v>
      </c>
      <c r="D145" s="19">
        <f ca="1"/>
        <v>45329</v>
      </c>
      <c r="E145" s="19">
        <f ca="1"/>
        <v>45330</v>
      </c>
      <c r="F145" s="19">
        <f ca="1"/>
        <v>45331</v>
      </c>
      <c r="G145" s="19">
        <f ca="1"/>
        <v>45332</v>
      </c>
      <c r="H145" s="22">
        <f ca="1"/>
        <v>45333</v>
      </c>
    </row>
    <row r="146" spans="2:8" ht="56.25" customHeight="1" x14ac:dyDescent="0.25">
      <c r="B146" s="26"/>
      <c r="C146" s="26"/>
      <c r="D146" s="26"/>
      <c r="E146" s="26"/>
      <c r="F146" s="26"/>
      <c r="G146" s="26"/>
      <c r="H146" s="27"/>
    </row>
    <row r="147" spans="2:8" ht="16.5" customHeight="1" x14ac:dyDescent="0.25">
      <c r="B147" s="19">
        <f t="array" aca="1" ref="B147:H147" ca="1">Días+15+DATE(Calendario11Año,Calendario11MesOpción,1)-WEEKDAY(DATE(Calendario11Año,Calendario11MesOpción,1),DíaDeLaSemanaOpción)</f>
        <v>45334</v>
      </c>
      <c r="C147" s="19">
        <f ca="1"/>
        <v>45335</v>
      </c>
      <c r="D147" s="19">
        <f ca="1"/>
        <v>45336</v>
      </c>
      <c r="E147" s="19">
        <f ca="1"/>
        <v>45337</v>
      </c>
      <c r="F147" s="19">
        <f ca="1"/>
        <v>45338</v>
      </c>
      <c r="G147" s="19">
        <f ca="1"/>
        <v>45339</v>
      </c>
      <c r="H147" s="22">
        <f ca="1"/>
        <v>45340</v>
      </c>
    </row>
    <row r="148" spans="2:8" ht="56.25" customHeight="1" x14ac:dyDescent="0.25">
      <c r="B148" s="26"/>
      <c r="C148" s="26"/>
      <c r="D148" s="26"/>
      <c r="E148" s="26"/>
      <c r="F148" s="26"/>
      <c r="G148" s="26"/>
      <c r="H148" s="27"/>
    </row>
    <row r="149" spans="2:8" ht="16.5" customHeight="1" x14ac:dyDescent="0.25">
      <c r="B149" s="19">
        <f t="array" aca="1" ref="B149:H149" ca="1">Días+22+DATE(Calendario11Año,Calendario11MesOpción,1)-WEEKDAY(DATE(Calendario11Año,Calendario11MesOpción,1),DíaDeLaSemanaOpción)</f>
        <v>45341</v>
      </c>
      <c r="C149" s="19">
        <f ca="1"/>
        <v>45342</v>
      </c>
      <c r="D149" s="19">
        <f ca="1"/>
        <v>45343</v>
      </c>
      <c r="E149" s="19">
        <f ca="1"/>
        <v>45344</v>
      </c>
      <c r="F149" s="19">
        <f ca="1"/>
        <v>45345</v>
      </c>
      <c r="G149" s="19">
        <f ca="1"/>
        <v>45346</v>
      </c>
      <c r="H149" s="22">
        <f ca="1"/>
        <v>45347</v>
      </c>
    </row>
    <row r="150" spans="2:8" ht="56.25" customHeight="1" x14ac:dyDescent="0.25">
      <c r="B150" s="26"/>
      <c r="C150" s="26"/>
      <c r="D150" s="26"/>
      <c r="E150" s="26"/>
      <c r="F150" s="26"/>
      <c r="G150" s="26"/>
      <c r="H150" s="27"/>
    </row>
    <row r="151" spans="2:8" ht="16.5" customHeight="1" x14ac:dyDescent="0.25">
      <c r="B151" s="19">
        <f t="array" aca="1" ref="B151:H151" ca="1">Días+29+DATE(Calendario11Año,Calendario11MesOpción,1)-WEEKDAY(DATE(Calendario11Año,Calendario11MesOpción,1),DíaDeLaSemanaOpción)</f>
        <v>45348</v>
      </c>
      <c r="C151" s="19">
        <f ca="1"/>
        <v>45349</v>
      </c>
      <c r="D151" s="19">
        <f ca="1"/>
        <v>45350</v>
      </c>
      <c r="E151" s="19">
        <f ca="1"/>
        <v>45351</v>
      </c>
      <c r="F151" s="19">
        <f ca="1"/>
        <v>45352</v>
      </c>
      <c r="G151" s="19">
        <f ca="1"/>
        <v>45353</v>
      </c>
      <c r="H151" s="22">
        <f ca="1"/>
        <v>45354</v>
      </c>
    </row>
    <row r="152" spans="2:8" ht="57" customHeight="1" x14ac:dyDescent="0.25">
      <c r="B152" s="26"/>
      <c r="C152" s="26"/>
      <c r="D152" s="26"/>
      <c r="E152" s="26"/>
      <c r="F152" s="26"/>
      <c r="G152" s="26"/>
      <c r="H152" s="44"/>
    </row>
    <row r="153" spans="2:8" ht="16.5" customHeight="1" x14ac:dyDescent="0.25">
      <c r="B153" s="19">
        <f t="array" aca="1" ref="B153:C153" ca="1">Días+36+DATE(Calendario11Año,Calendario11MesOpción,1)-WEEKDAY(DATE(Calendario11Año,Calendario11MesOpción,1),DíaDeLaSemanaOpción)</f>
        <v>45355</v>
      </c>
      <c r="C153" s="19">
        <f ca="1"/>
        <v>45356</v>
      </c>
      <c r="D153" s="79" t="s">
        <v>1</v>
      </c>
      <c r="E153" s="79"/>
      <c r="F153" s="79"/>
      <c r="G153" s="79"/>
      <c r="H153" s="79"/>
    </row>
    <row r="154" spans="2:8" ht="63.75" customHeight="1" x14ac:dyDescent="0.25">
      <c r="B154" s="26"/>
      <c r="C154" s="26"/>
      <c r="D154" s="76"/>
      <c r="E154" s="76"/>
      <c r="F154" s="76"/>
      <c r="G154" s="76"/>
      <c r="H154" s="76"/>
    </row>
    <row r="155" spans="2:8" ht="54" customHeight="1" x14ac:dyDescent="0.7">
      <c r="B155" s="29">
        <f ca="1">YEAR(DATE(Calendario11Año,Calendario11MesOpción+1,1))</f>
        <v>2024</v>
      </c>
      <c r="C155" s="75" t="str">
        <f ca="1">TEXT(DATE(Calendario11Año,Calendario11MesOpción+1,1),"mmmm")</f>
        <v>marzo</v>
      </c>
      <c r="D155" s="75"/>
      <c r="E155" s="75"/>
      <c r="F155" s="30"/>
      <c r="G155" s="30"/>
      <c r="H155" s="31"/>
    </row>
    <row r="156" spans="2:8" ht="15.95" customHeight="1" x14ac:dyDescent="0.25">
      <c r="B156" s="32" t="str">
        <f ca="1">UPPER(TEXT(B157,"dddd"))</f>
        <v>LUNES</v>
      </c>
      <c r="C156" s="33" t="str">
        <f t="shared" ref="C156:H156" ca="1" si="11">UPPER(TEXT(C157,"dddd"))</f>
        <v>MARTES</v>
      </c>
      <c r="D156" s="32" t="str">
        <f t="shared" ca="1" si="11"/>
        <v>MIÉRCOLES</v>
      </c>
      <c r="E156" s="33" t="str">
        <f t="shared" ca="1" si="11"/>
        <v>JUEVES</v>
      </c>
      <c r="F156" s="32" t="str">
        <f t="shared" ca="1" si="11"/>
        <v>VIERNES</v>
      </c>
      <c r="G156" s="33" t="str">
        <f t="shared" ca="1" si="11"/>
        <v>SÁBADO</v>
      </c>
      <c r="H156" s="32" t="str">
        <f t="shared" ca="1" si="11"/>
        <v>DOMINGO</v>
      </c>
    </row>
    <row r="157" spans="2:8" ht="16.5" customHeight="1" x14ac:dyDescent="0.25">
      <c r="B157" s="19">
        <f t="array" aca="1" ref="B157:H157" ca="1">Días+1+DATE(Calendario12Año,Calendario12MesOpción,1)-WEEKDAY(DATE(Calendario12Año,Calendario12MesOpción,1),DíaDeLaSemanaOpción)</f>
        <v>45348</v>
      </c>
      <c r="C157" s="19">
        <f ca="1"/>
        <v>45349</v>
      </c>
      <c r="D157" s="19">
        <f ca="1"/>
        <v>45350</v>
      </c>
      <c r="E157" s="19">
        <f ca="1"/>
        <v>45351</v>
      </c>
      <c r="F157" s="19">
        <f ca="1"/>
        <v>45352</v>
      </c>
      <c r="G157" s="19">
        <f ca="1"/>
        <v>45353</v>
      </c>
      <c r="H157" s="22">
        <f ca="1"/>
        <v>45354</v>
      </c>
    </row>
    <row r="158" spans="2:8" ht="56.25" customHeight="1" x14ac:dyDescent="0.25">
      <c r="B158" s="26"/>
      <c r="C158" s="26"/>
      <c r="D158" s="26"/>
      <c r="E158" s="26"/>
      <c r="F158" s="26"/>
      <c r="G158" s="26"/>
      <c r="H158" s="27"/>
    </row>
    <row r="159" spans="2:8" ht="16.5" customHeight="1" x14ac:dyDescent="0.25">
      <c r="B159" s="19">
        <f t="array" aca="1" ref="B159:H159" ca="1">Días+8+DATE(Calendario12Año,Calendario12MesOpción,1)-WEEKDAY(DATE(Calendario12Año,Calendario12MesOpción,1),DíaDeLaSemanaOpción)</f>
        <v>45355</v>
      </c>
      <c r="C159" s="19">
        <f ca="1"/>
        <v>45356</v>
      </c>
      <c r="D159" s="19">
        <f ca="1"/>
        <v>45357</v>
      </c>
      <c r="E159" s="19">
        <f ca="1"/>
        <v>45358</v>
      </c>
      <c r="F159" s="19">
        <f ca="1"/>
        <v>45359</v>
      </c>
      <c r="G159" s="19">
        <f ca="1"/>
        <v>45360</v>
      </c>
      <c r="H159" s="22">
        <f ca="1"/>
        <v>45361</v>
      </c>
    </row>
    <row r="160" spans="2:8" ht="56.25" customHeight="1" x14ac:dyDescent="0.25">
      <c r="B160" s="26"/>
      <c r="C160" s="26"/>
      <c r="D160" s="26"/>
      <c r="E160" s="26"/>
      <c r="F160" s="26"/>
      <c r="G160" s="26"/>
      <c r="H160" s="27"/>
    </row>
    <row r="161" spans="2:8" ht="16.5" customHeight="1" x14ac:dyDescent="0.25">
      <c r="B161" s="19">
        <f t="array" aca="1" ref="B161:H161" ca="1">Días+15+DATE(Calendario12Año,Calendario12MesOpción,1)-WEEKDAY(DATE(Calendario12Año,Calendario12MesOpción,1),DíaDeLaSemanaOpción)</f>
        <v>45362</v>
      </c>
      <c r="C161" s="19">
        <f ca="1"/>
        <v>45363</v>
      </c>
      <c r="D161" s="19">
        <f ca="1"/>
        <v>45364</v>
      </c>
      <c r="E161" s="19">
        <f ca="1"/>
        <v>45365</v>
      </c>
      <c r="F161" s="19">
        <f ca="1"/>
        <v>45366</v>
      </c>
      <c r="G161" s="19">
        <f ca="1"/>
        <v>45367</v>
      </c>
      <c r="H161" s="22">
        <f ca="1"/>
        <v>45368</v>
      </c>
    </row>
    <row r="162" spans="2:8" ht="56.25" customHeight="1" x14ac:dyDescent="0.25">
      <c r="B162" s="26"/>
      <c r="C162" s="26"/>
      <c r="D162" s="26"/>
      <c r="E162" s="26"/>
      <c r="F162" s="26"/>
      <c r="G162" s="26"/>
      <c r="H162" s="27"/>
    </row>
    <row r="163" spans="2:8" ht="16.5" customHeight="1" x14ac:dyDescent="0.25">
      <c r="B163" s="19">
        <f t="array" aca="1" ref="B163:H163" ca="1">Días+22+DATE(Calendario12Año,Calendario12MesOpción,1)-WEEKDAY(DATE(Calendario12Año,Calendario12MesOpción,1),DíaDeLaSemanaOpción)</f>
        <v>45369</v>
      </c>
      <c r="C163" s="19">
        <f ca="1"/>
        <v>45370</v>
      </c>
      <c r="D163" s="19">
        <f ca="1"/>
        <v>45371</v>
      </c>
      <c r="E163" s="19">
        <f ca="1"/>
        <v>45372</v>
      </c>
      <c r="F163" s="19">
        <f ca="1"/>
        <v>45373</v>
      </c>
      <c r="G163" s="19">
        <f ca="1"/>
        <v>45374</v>
      </c>
      <c r="H163" s="22">
        <f ca="1"/>
        <v>45375</v>
      </c>
    </row>
    <row r="164" spans="2:8" ht="56.25" customHeight="1" x14ac:dyDescent="0.25">
      <c r="B164" s="26"/>
      <c r="C164" s="26"/>
      <c r="D164" s="26"/>
      <c r="E164" s="26"/>
      <c r="F164" s="26"/>
      <c r="G164" s="26"/>
      <c r="H164" s="27"/>
    </row>
    <row r="165" spans="2:8" ht="16.5" customHeight="1" x14ac:dyDescent="0.25">
      <c r="B165" s="19">
        <f t="array" aca="1" ref="B165:H165" ca="1">Días+29+DATE(Calendario12Año,Calendario12MesOpción,1)-WEEKDAY(DATE(Calendario12Año,Calendario12MesOpción,1),DíaDeLaSemanaOpción)</f>
        <v>45376</v>
      </c>
      <c r="C165" s="19">
        <f ca="1"/>
        <v>45377</v>
      </c>
      <c r="D165" s="19">
        <f ca="1"/>
        <v>45378</v>
      </c>
      <c r="E165" s="19">
        <f ca="1"/>
        <v>45379</v>
      </c>
      <c r="F165" s="19">
        <f ca="1"/>
        <v>45380</v>
      </c>
      <c r="G165" s="19">
        <f ca="1"/>
        <v>45381</v>
      </c>
      <c r="H165" s="22">
        <f ca="1"/>
        <v>45382</v>
      </c>
    </row>
    <row r="166" spans="2:8" ht="57" customHeight="1" x14ac:dyDescent="0.25">
      <c r="B166" s="26"/>
      <c r="C166" s="26"/>
      <c r="D166" s="26"/>
      <c r="E166" s="26"/>
      <c r="F166" s="26"/>
      <c r="G166" s="26"/>
      <c r="H166" s="44"/>
    </row>
    <row r="167" spans="2:8" ht="16.5" customHeight="1" x14ac:dyDescent="0.25">
      <c r="B167" s="19">
        <f t="array" aca="1" ref="B167:C167" ca="1">Días+36+DATE(Calendario12Año,Calendario12MesOpción,1)-WEEKDAY(DATE(Calendario12Año,Calendario12MesOpción,1),DíaDeLaSemanaOpción)</f>
        <v>45383</v>
      </c>
      <c r="C167" s="19">
        <f ca="1"/>
        <v>45384</v>
      </c>
      <c r="D167" s="79" t="s">
        <v>1</v>
      </c>
      <c r="E167" s="79"/>
      <c r="F167" s="79"/>
      <c r="G167" s="79"/>
      <c r="H167" s="79"/>
    </row>
    <row r="168" spans="2:8" ht="63.75" customHeight="1" x14ac:dyDescent="0.25">
      <c r="B168" s="26"/>
      <c r="C168" s="26"/>
      <c r="D168" s="76"/>
      <c r="E168" s="76"/>
      <c r="F168" s="76"/>
      <c r="G168" s="76"/>
      <c r="H168" s="76"/>
    </row>
  </sheetData>
  <mergeCells count="38">
    <mergeCell ref="D27:H27"/>
    <mergeCell ref="C1:E1"/>
    <mergeCell ref="D13:H13"/>
    <mergeCell ref="D14:H14"/>
    <mergeCell ref="C15:E15"/>
    <mergeCell ref="D18:E18"/>
    <mergeCell ref="C71:E71"/>
    <mergeCell ref="D28:H28"/>
    <mergeCell ref="C29:E29"/>
    <mergeCell ref="E32:F32"/>
    <mergeCell ref="D41:H41"/>
    <mergeCell ref="D42:H42"/>
    <mergeCell ref="C43:E43"/>
    <mergeCell ref="D55:H55"/>
    <mergeCell ref="D56:H56"/>
    <mergeCell ref="C57:E57"/>
    <mergeCell ref="D69:H69"/>
    <mergeCell ref="D70:H70"/>
    <mergeCell ref="C127:E127"/>
    <mergeCell ref="D83:H83"/>
    <mergeCell ref="D84:H84"/>
    <mergeCell ref="C85:E85"/>
    <mergeCell ref="D97:H97"/>
    <mergeCell ref="D98:H98"/>
    <mergeCell ref="C99:E99"/>
    <mergeCell ref="D111:H111"/>
    <mergeCell ref="D112:H112"/>
    <mergeCell ref="C113:E113"/>
    <mergeCell ref="D125:H125"/>
    <mergeCell ref="D126:H126"/>
    <mergeCell ref="D167:H167"/>
    <mergeCell ref="D168:H168"/>
    <mergeCell ref="D139:H139"/>
    <mergeCell ref="D140:H140"/>
    <mergeCell ref="C141:E141"/>
    <mergeCell ref="D153:H153"/>
    <mergeCell ref="D154:H154"/>
    <mergeCell ref="C155:E155"/>
  </mergeCells>
  <conditionalFormatting sqref="B3:H3 B5:H5 B7:H7 B9:H9 B11:H11 B13:C13">
    <cfRule type="expression" dxfId="11" priority="12">
      <formula>MONTH(B3)&lt;&gt;Calendario1MesOpción</formula>
    </cfRule>
  </conditionalFormatting>
  <conditionalFormatting sqref="B17:H17 B19:H19 B21:H21 B23:H23 B25:H25 B27:C27">
    <cfRule type="expression" dxfId="10" priority="11">
      <formula>MONTH(B17)&lt;&gt;Calendario2MesOpción</formula>
    </cfRule>
  </conditionalFormatting>
  <conditionalFormatting sqref="B31:H31 B33:H33 B35:H35 B37:H37 B39:H39 B41:C41">
    <cfRule type="expression" dxfId="9" priority="10">
      <formula>MONTH(B31)&lt;&gt;Calendario3MesOpción</formula>
    </cfRule>
  </conditionalFormatting>
  <conditionalFormatting sqref="B45:H45 B47:H47 B49:H49 B51:H51 B53:H53 B55:C55">
    <cfRule type="expression" dxfId="8" priority="9">
      <formula>MONTH(B45)&lt;&gt;Calendario4MesOpción</formula>
    </cfRule>
  </conditionalFormatting>
  <conditionalFormatting sqref="B59:H59 B61:H61 B63:H63 B65:H65 B67:H67 B69:C69">
    <cfRule type="expression" dxfId="7" priority="8">
      <formula>MONTH(B59)&lt;&gt;Calendario5MesOpción</formula>
    </cfRule>
  </conditionalFormatting>
  <conditionalFormatting sqref="B73:H73 B75:H75 B77:H77 B79:H79 B81:H81 B83:C83">
    <cfRule type="expression" dxfId="6" priority="7">
      <formula>MONTH(B73)&lt;&gt;Calendario6MesOpción</formula>
    </cfRule>
  </conditionalFormatting>
  <conditionalFormatting sqref="B87:H87 B89:H89 B91:H91 B93:H93 B95:H95 B97:C97">
    <cfRule type="expression" dxfId="5" priority="6">
      <formula>MONTH(B87)&lt;&gt;Calendario7MesOpción</formula>
    </cfRule>
  </conditionalFormatting>
  <conditionalFormatting sqref="B101:H101 B103:H103 B105:H105 B107:H107 B109:H109 B111:C111">
    <cfRule type="expression" dxfId="4" priority="5">
      <formula>MONTH(B101)&lt;&gt;Calendario8MesOpción</formula>
    </cfRule>
  </conditionalFormatting>
  <conditionalFormatting sqref="B115:H115 B117:H117 B119:H119 B121:H121 B123:H123 B125:C125">
    <cfRule type="expression" dxfId="3" priority="4">
      <formula>MONTH(B115)&lt;&gt;Calendario9MesOpción</formula>
    </cfRule>
  </conditionalFormatting>
  <conditionalFormatting sqref="B129:H129 B131:H131 B133:H133 B135:H135 B137:H137 B139:C139">
    <cfRule type="expression" dxfId="2" priority="3">
      <formula>MONTH(B129)&lt;&gt;Calendario10MesOpción</formula>
    </cfRule>
  </conditionalFormatting>
  <conditionalFormatting sqref="B143:H143 B145:H145 B147:H147 B149:H149 B151:H151 B153:C153">
    <cfRule type="expression" dxfId="1" priority="2">
      <formula>MONTH(B143)&lt;&gt;Calendario11MesOpción</formula>
    </cfRule>
  </conditionalFormatting>
  <conditionalFormatting sqref="B157:H157 B159:H159 B161:H161 B163:H163 B165:H165 B167:C167">
    <cfRule type="expression" dxfId="0" priority="1">
      <formula>MONTH(B157)&lt;&gt;Calendario12MesOpción</formula>
    </cfRule>
  </conditionalFormatting>
  <dataValidations count="14">
    <dataValidation allowBlank="1" showInputMessage="1" prompt="Fecha" sqref="B3" xr:uid="{00000000-0002-0000-0200-000000000000}"/>
    <dataValidation type="list" errorStyle="warning" allowBlank="1" showInputMessage="1" showErrorMessage="1" error="Seleccione el día de inicio de la semana de la lista. Seleccione CANCELAR, presione ALT+FLECHA ABAJO para ver las opciones, y después use la tecla de FLECHA ABAJO y ENTRAR para realizar una selección" prompt="Seleccione el día de inicio de la semana en esta celda. Presione ALT+FLECHA ABAJO para abrir la lista desplegable, y luego ENTRAR para realizar la selección. El calendario se actualizará automáticamente" sqref="B2" xr:uid="{00000000-0002-0000-0200-000001000000}">
      <formula1>"DOMINGO,LUNES,MARTES,MIÉRCOLES,JUEVES,VIERNES,SÁBADO"</formula1>
    </dataValidation>
    <dataValidation type="list" errorStyle="warning" allowBlank="1" showInputMessage="1" showErrorMessage="1" error="Seleccione el mes de inicio del calendario de la lista. Seleccione CANCELAR, presione ALT+FLECHA ABAJO para ver las opciones, y después use la tecla de FLECHA ABAJO y ENTRAR para realizar la selección" prompt="Seleccione el mes de inicio del calendario en esta celda. Presione ALT+FLECHA ABAJO para abrir la lista desplegable y después ENTRAR para realizar la selección" sqref="C1:E1" xr:uid="{00000000-0002-0000-0200-000002000000}">
      <formula1>"enero,febrero,marzo,abril,mayo,junio,julio,agosto,septiembre,octubre,noviembre,diciembre"</formula1>
    </dataValidation>
    <dataValidation allowBlank="1" showInputMessage="1" prompt="Este libro es un calendario de 12 meses. Escriba el año inicial en la celda B1 y después seleccione el mes inicial en la celda C1. El calendario se actualizará automáticamente para los meses siguientes" sqref="A1" xr:uid="{00000000-0002-0000-0200-000003000000}"/>
    <dataValidation allowBlank="1" showInputMessage="1" showErrorMessage="1" prompt="Escriba el año en esta celda" sqref="B1" xr:uid="{00000000-0002-0000-0200-000004000000}"/>
    <dataValidation allowBlank="1" showInputMessage="1" prompt="Día laborable determinado automáticamente. Para cambiar los días laborables, seleccione un nuevo día de inicio de semana en la celda B2." sqref="C2:H2 B16" xr:uid="{00000000-0002-0000-0200-000005000000}"/>
    <dataValidation allowBlank="1" showInputMessage="1" prompt="Escriba aquí las notas del día" sqref="B4" xr:uid="{00000000-0002-0000-0200-000006000000}"/>
    <dataValidation allowBlank="1" showInputMessage="1" prompt="El año natural se actualiza automáticamente según el año seleccionado en la celda B1" sqref="B15" xr:uid="{00000000-0002-0000-0200-000007000000}"/>
    <dataValidation allowBlank="1" showInputMessage="1" prompt="El mes natural se actualiza automáticamente según el mes seleccionado en la celda C1" sqref="C15:E15" xr:uid="{00000000-0002-0000-0200-000008000000}"/>
    <dataValidation allowBlank="1" showInputMessage="1" prompt="Escriba las notas del mes en la siguiente celda" sqref="D13:H13" xr:uid="{00000000-0002-0000-0200-000009000000}"/>
    <dataValidation allowBlank="1" showInputMessage="1" prompt="Escriba las notas del mes en esta celda" sqref="D14:H14" xr:uid="{00000000-0002-0000-0200-00000A000000}"/>
    <dataValidation allowBlank="1" showInputMessage="1" showErrorMessage="1" prompt="El año natural se actualiza automáticamente según el año seleccionado en la celda B1" sqref="B29 B43 B57 B71 B85 B99 B113 B127 B141 B155" xr:uid="{00000000-0002-0000-0200-00000B000000}"/>
    <dataValidation allowBlank="1" showInputMessage="1" showErrorMessage="1" prompt="El mes natural se actualiza automáticamente según el mes seleccionado en la celda C1" sqref="C141:E141 C29:E29 C43:E43 C57:E57 C71:E71 C85:E85 C99:E99 C113:E113 C127:E127 C155:E155" xr:uid="{00000000-0002-0000-0200-00000C000000}"/>
    <dataValidation allowBlank="1" showInputMessage="1" showErrorMessage="1" prompt="Día laborable determinado automáticamente. Para cambiar los días laborables, seleccione un nuevo día de inicio de semana en la celda B2." sqref="C16:H16 B30:H30 B44:H44 B58:H58 B72:H72 B86:H86 B100:H100 B114:H114 B128:H128 B142:H142 B156:H156" xr:uid="{00000000-0002-0000-0200-00000D000000}"/>
  </dataValidations>
  <printOptions horizontalCentered="1" verticalCentered="1"/>
  <pageMargins left="0.25" right="0.25" top="0.45" bottom="0.45" header="0.5" footer="0.5"/>
  <pageSetup paperSize="9" fitToHeight="0" orientation="landscape" r:id="rId1"/>
  <headerFooter alignWithMargins="0"/>
  <rowBreaks count="11" manualBreakCount="11">
    <brk id="14" min="1" max="8" man="1"/>
    <brk id="28" min="1" max="8" man="1"/>
    <brk id="42" min="1" max="8" man="1"/>
    <brk id="56" min="1" max="8" man="1"/>
    <brk id="70" min="1" max="8" man="1"/>
    <brk id="84" min="1" max="8" man="1"/>
    <brk id="98" min="1" max="8" man="1"/>
    <brk id="112" min="1" max="8" man="1"/>
    <brk id="126" min="1" max="8" man="1"/>
    <brk id="140" min="1" max="8" man="1"/>
    <brk id="154" min="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0EC2F5-DB17-4B75-9677-570CB7A949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033DEB-E0CE-477C-A830-2CEC4FBEB4C7}">
  <ds:schemaRefs>
    <ds:schemaRef ds:uri="http://schemas.microsoft.com/office/infopath/2007/PartnerControls"/>
    <ds:schemaRef ds:uri="http://www.w3.org/XML/1998/namespace"/>
    <ds:schemaRef ds:uri="16c05727-aa75-4e4a-9b5f-8a80a1165891"/>
    <ds:schemaRef ds:uri="http://purl.org/dc/elements/1.1/"/>
    <ds:schemaRef ds:uri="71af3243-3dd4-4a8d-8c0d-dd76da1f02a5"/>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9E064F5-287A-4749-B81B-14A9CFF480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TM02897376</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124</vt:i4>
      </vt:variant>
    </vt:vector>
  </HeadingPairs>
  <TitlesOfParts>
    <vt:vector size="126" baseType="lpstr">
      <vt:lpstr>VENTA DE PROPIEDADES</vt:lpstr>
      <vt:lpstr>2DO ESCENARIO</vt:lpstr>
      <vt:lpstr>'2DO ESCENARIO'!Área_de_impresión</vt:lpstr>
      <vt:lpstr>'VENTA DE PROPIEDADES'!Área_de_impresión</vt:lpstr>
      <vt:lpstr>'2DO ESCENARIO'!Calendar9Year</vt:lpstr>
      <vt:lpstr>'VENTA DE PROPIEDADES'!Calendar9Year</vt:lpstr>
      <vt:lpstr>'2DO ESCENARIO'!Calendario10Año</vt:lpstr>
      <vt:lpstr>'VENTA DE PROPIEDADES'!Calendario10Año</vt:lpstr>
      <vt:lpstr>'2DO ESCENARIO'!Calendario10Mes</vt:lpstr>
      <vt:lpstr>'VENTA DE PROPIEDADES'!Calendario10Mes</vt:lpstr>
      <vt:lpstr>'2DO ESCENARIO'!Calendario11Año</vt:lpstr>
      <vt:lpstr>'VENTA DE PROPIEDADES'!Calendario11Año</vt:lpstr>
      <vt:lpstr>'2DO ESCENARIO'!Calendario11Mes</vt:lpstr>
      <vt:lpstr>'VENTA DE PROPIEDADES'!Calendario11Mes</vt:lpstr>
      <vt:lpstr>'2DO ESCENARIO'!Calendario12Año</vt:lpstr>
      <vt:lpstr>'VENTA DE PROPIEDADES'!Calendario12Año</vt:lpstr>
      <vt:lpstr>'2DO ESCENARIO'!Calendario12Mes</vt:lpstr>
      <vt:lpstr>'VENTA DE PROPIEDADES'!Calendario12Mes</vt:lpstr>
      <vt:lpstr>'2DO ESCENARIO'!Calendario1Año</vt:lpstr>
      <vt:lpstr>'VENTA DE PROPIEDADES'!Calendario1Año</vt:lpstr>
      <vt:lpstr>'2DO ESCENARIO'!Calendario1Mes</vt:lpstr>
      <vt:lpstr>'VENTA DE PROPIEDADES'!Calendario1Mes</vt:lpstr>
      <vt:lpstr>'2DO ESCENARIO'!Calendario2Año</vt:lpstr>
      <vt:lpstr>'VENTA DE PROPIEDADES'!Calendario2Año</vt:lpstr>
      <vt:lpstr>'2DO ESCENARIO'!Calendario2Mes</vt:lpstr>
      <vt:lpstr>'VENTA DE PROPIEDADES'!Calendario2Mes</vt:lpstr>
      <vt:lpstr>'2DO ESCENARIO'!Calendario3Año</vt:lpstr>
      <vt:lpstr>'VENTA DE PROPIEDADES'!Calendario3Año</vt:lpstr>
      <vt:lpstr>'2DO ESCENARIO'!Calendario3Mes</vt:lpstr>
      <vt:lpstr>'VENTA DE PROPIEDADES'!Calendario3Mes</vt:lpstr>
      <vt:lpstr>'2DO ESCENARIO'!Calendario4Año</vt:lpstr>
      <vt:lpstr>'VENTA DE PROPIEDADES'!Calendario4Año</vt:lpstr>
      <vt:lpstr>'2DO ESCENARIO'!Calendario4Mes</vt:lpstr>
      <vt:lpstr>'VENTA DE PROPIEDADES'!Calendario4Mes</vt:lpstr>
      <vt:lpstr>'2DO ESCENARIO'!Calendario5Año</vt:lpstr>
      <vt:lpstr>'VENTA DE PROPIEDADES'!Calendario5Año</vt:lpstr>
      <vt:lpstr>'2DO ESCENARIO'!Calendario5Mes</vt:lpstr>
      <vt:lpstr>'VENTA DE PROPIEDADES'!Calendario5Mes</vt:lpstr>
      <vt:lpstr>'2DO ESCENARIO'!Calendario6Año</vt:lpstr>
      <vt:lpstr>'VENTA DE PROPIEDADES'!Calendario6Año</vt:lpstr>
      <vt:lpstr>'2DO ESCENARIO'!Calendario6Mes</vt:lpstr>
      <vt:lpstr>'VENTA DE PROPIEDADES'!Calendario6Mes</vt:lpstr>
      <vt:lpstr>'2DO ESCENARIO'!Calendario7Año</vt:lpstr>
      <vt:lpstr>'VENTA DE PROPIEDADES'!Calendario7Año</vt:lpstr>
      <vt:lpstr>'2DO ESCENARIO'!Calendario7Mes</vt:lpstr>
      <vt:lpstr>'VENTA DE PROPIEDADES'!Calendario7Mes</vt:lpstr>
      <vt:lpstr>'2DO ESCENARIO'!Calendario8Año</vt:lpstr>
      <vt:lpstr>'VENTA DE PROPIEDADES'!Calendario8Año</vt:lpstr>
      <vt:lpstr>'2DO ESCENARIO'!Calendario8Mes</vt:lpstr>
      <vt:lpstr>'VENTA DE PROPIEDADES'!Calendario8Mes</vt:lpstr>
      <vt:lpstr>'2DO ESCENARIO'!Calendario9Mes</vt:lpstr>
      <vt:lpstr>'VENTA DE PROPIEDADES'!Calendario9Mes</vt:lpstr>
      <vt:lpstr>'2DO ESCENARIO'!ColumnTitleRegion1..H12.1</vt:lpstr>
      <vt:lpstr>'VENTA DE PROPIEDADES'!ColumnTitleRegion1..H12.1</vt:lpstr>
      <vt:lpstr>'2DO ESCENARIO'!ColumnTitleRegion10..H54.1</vt:lpstr>
      <vt:lpstr>'VENTA DE PROPIEDADES'!ColumnTitleRegion10..H54.1</vt:lpstr>
      <vt:lpstr>'2DO ESCENARIO'!ColumnTitleRegion11..C56.1</vt:lpstr>
      <vt:lpstr>'VENTA DE PROPIEDADES'!ColumnTitleRegion11..C56.1</vt:lpstr>
      <vt:lpstr>'2DO ESCENARIO'!ColumnTitleRegion12..D56.1</vt:lpstr>
      <vt:lpstr>'VENTA DE PROPIEDADES'!ColumnTitleRegion12..D56.1</vt:lpstr>
      <vt:lpstr>'2DO ESCENARIO'!ColumnTitleRegion13..H68.1</vt:lpstr>
      <vt:lpstr>'VENTA DE PROPIEDADES'!ColumnTitleRegion13..H68.1</vt:lpstr>
      <vt:lpstr>'2DO ESCENARIO'!ColumnTitleRegion14..C70.1</vt:lpstr>
      <vt:lpstr>'VENTA DE PROPIEDADES'!ColumnTitleRegion14..C70.1</vt:lpstr>
      <vt:lpstr>'2DO ESCENARIO'!ColumnTitleRegion15..D70.1</vt:lpstr>
      <vt:lpstr>'VENTA DE PROPIEDADES'!ColumnTitleRegion15..D70.1</vt:lpstr>
      <vt:lpstr>'2DO ESCENARIO'!ColumnTitleRegion16..H82.1</vt:lpstr>
      <vt:lpstr>'VENTA DE PROPIEDADES'!ColumnTitleRegion16..H82.1</vt:lpstr>
      <vt:lpstr>'2DO ESCENARIO'!ColumnTitleRegion17..C84.1</vt:lpstr>
      <vt:lpstr>'VENTA DE PROPIEDADES'!ColumnTitleRegion17..C84.1</vt:lpstr>
      <vt:lpstr>'2DO ESCENARIO'!ColumnTitleRegion18..D84.1</vt:lpstr>
      <vt:lpstr>'VENTA DE PROPIEDADES'!ColumnTitleRegion18..D84.1</vt:lpstr>
      <vt:lpstr>'2DO ESCENARIO'!ColumnTitleRegion19..H96.1</vt:lpstr>
      <vt:lpstr>'VENTA DE PROPIEDADES'!ColumnTitleRegion19..H96.1</vt:lpstr>
      <vt:lpstr>'2DO ESCENARIO'!ColumnTitleRegion2..C14.1</vt:lpstr>
      <vt:lpstr>'VENTA DE PROPIEDADES'!ColumnTitleRegion2..C14.1</vt:lpstr>
      <vt:lpstr>'2DO ESCENARIO'!ColumnTitleRegion20..C98.1</vt:lpstr>
      <vt:lpstr>'VENTA DE PROPIEDADES'!ColumnTitleRegion20..C98.1</vt:lpstr>
      <vt:lpstr>'2DO ESCENARIO'!ColumnTitleRegion21..D98.1</vt:lpstr>
      <vt:lpstr>'VENTA DE PROPIEDADES'!ColumnTitleRegion21..D98.1</vt:lpstr>
      <vt:lpstr>'2DO ESCENARIO'!ColumnTitleRegion22..H110.1</vt:lpstr>
      <vt:lpstr>'VENTA DE PROPIEDADES'!ColumnTitleRegion22..H110.1</vt:lpstr>
      <vt:lpstr>'2DO ESCENARIO'!ColumnTitleRegion23..C112.1</vt:lpstr>
      <vt:lpstr>'VENTA DE PROPIEDADES'!ColumnTitleRegion23..C112.1</vt:lpstr>
      <vt:lpstr>'2DO ESCENARIO'!ColumnTitleRegion24..D112.1</vt:lpstr>
      <vt:lpstr>'VENTA DE PROPIEDADES'!ColumnTitleRegion24..D112.1</vt:lpstr>
      <vt:lpstr>'2DO ESCENARIO'!ColumnTitleRegion25..H124.1</vt:lpstr>
      <vt:lpstr>'VENTA DE PROPIEDADES'!ColumnTitleRegion25..H124.1</vt:lpstr>
      <vt:lpstr>'2DO ESCENARIO'!ColumnTitleRegion26..C126.1</vt:lpstr>
      <vt:lpstr>'VENTA DE PROPIEDADES'!ColumnTitleRegion26..C126.1</vt:lpstr>
      <vt:lpstr>'2DO ESCENARIO'!ColumnTitleRegion27..D126.1</vt:lpstr>
      <vt:lpstr>'VENTA DE PROPIEDADES'!ColumnTitleRegion27..D126.1</vt:lpstr>
      <vt:lpstr>'2DO ESCENARIO'!ColumnTitleRegion28..H138.1</vt:lpstr>
      <vt:lpstr>'VENTA DE PROPIEDADES'!ColumnTitleRegion28..H138.1</vt:lpstr>
      <vt:lpstr>'2DO ESCENARIO'!ColumnTitleRegion29..C140.1</vt:lpstr>
      <vt:lpstr>'VENTA DE PROPIEDADES'!ColumnTitleRegion29..C140.1</vt:lpstr>
      <vt:lpstr>'2DO ESCENARIO'!ColumnTitleRegion3..D14.1</vt:lpstr>
      <vt:lpstr>'VENTA DE PROPIEDADES'!ColumnTitleRegion3..D14.1</vt:lpstr>
      <vt:lpstr>'2DO ESCENARIO'!ColumnTitleRegion30..D140.1</vt:lpstr>
      <vt:lpstr>'VENTA DE PROPIEDADES'!ColumnTitleRegion30..D140.1</vt:lpstr>
      <vt:lpstr>'2DO ESCENARIO'!ColumnTitleRegion31..H152.1</vt:lpstr>
      <vt:lpstr>'VENTA DE PROPIEDADES'!ColumnTitleRegion31..H152.1</vt:lpstr>
      <vt:lpstr>'2DO ESCENARIO'!ColumnTitleRegion32..C154.1</vt:lpstr>
      <vt:lpstr>'VENTA DE PROPIEDADES'!ColumnTitleRegion32..C154.1</vt:lpstr>
      <vt:lpstr>'2DO ESCENARIO'!ColumnTitleRegion33..D154.1</vt:lpstr>
      <vt:lpstr>'VENTA DE PROPIEDADES'!ColumnTitleRegion33..D154.1</vt:lpstr>
      <vt:lpstr>'2DO ESCENARIO'!ColumnTitleRegion34..H166.1</vt:lpstr>
      <vt:lpstr>'VENTA DE PROPIEDADES'!ColumnTitleRegion34..H166.1</vt:lpstr>
      <vt:lpstr>'2DO ESCENARIO'!ColumnTitleRegion35..C168.1</vt:lpstr>
      <vt:lpstr>'VENTA DE PROPIEDADES'!ColumnTitleRegion35..C168.1</vt:lpstr>
      <vt:lpstr>'2DO ESCENARIO'!ColumnTitleRegion36..D168.1</vt:lpstr>
      <vt:lpstr>'VENTA DE PROPIEDADES'!ColumnTitleRegion36..D168.1</vt:lpstr>
      <vt:lpstr>'2DO ESCENARIO'!ColumnTitleRegion4..H26.1</vt:lpstr>
      <vt:lpstr>'VENTA DE PROPIEDADES'!ColumnTitleRegion4..H26.1</vt:lpstr>
      <vt:lpstr>'2DO ESCENARIO'!ColumnTitleRegion5..C28.1</vt:lpstr>
      <vt:lpstr>'VENTA DE PROPIEDADES'!ColumnTitleRegion5..C28.1</vt:lpstr>
      <vt:lpstr>'2DO ESCENARIO'!ColumnTitleRegion6..D28.1</vt:lpstr>
      <vt:lpstr>'VENTA DE PROPIEDADES'!ColumnTitleRegion6..D28.1</vt:lpstr>
      <vt:lpstr>'2DO ESCENARIO'!ColumnTitleRegion7..H40.1</vt:lpstr>
      <vt:lpstr>'VENTA DE PROPIEDADES'!ColumnTitleRegion7..H40.1</vt:lpstr>
      <vt:lpstr>'2DO ESCENARIO'!ColumnTitleRegion8..C42.1</vt:lpstr>
      <vt:lpstr>'VENTA DE PROPIEDADES'!ColumnTitleRegion8..C42.1</vt:lpstr>
      <vt:lpstr>'2DO ESCENARIO'!ColumnTitleRegion9..D42.1</vt:lpstr>
      <vt:lpstr>'VENTA DE PROPIEDADES'!ColumnTitleRegion9..D42.1</vt:lpstr>
      <vt:lpstr>'2DO ESCENARIO'!InicioDeSemana</vt:lpstr>
      <vt:lpstr>'VENTA DE PROPIEDADES'!InicioDeSemana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2020-07-08T21:04:32Z</dcterms:created>
  <dcterms:modified xsi:type="dcterms:W3CDTF">2023-06-16T16:47:05Z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