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66"/>
  <workbookPr filterPrivacy="1" defaultThemeVersion="124226"/>
  <bookViews>
    <workbookView xWindow="0" yWindow="0" windowWidth="24000" windowHeight="9510" firstSheet="2" activeTab="11"/>
  </bookViews>
  <sheets>
    <sheet name="BCE" sheetId="2" r:id="rId1"/>
    <sheet name="Analisis de Cuentas" sheetId="16" r:id="rId2"/>
    <sheet name="Apertura" sheetId="1" r:id="rId3"/>
    <sheet name="F29" sheetId="11" r:id="rId4"/>
    <sheet name="LMayor" sheetId="19" r:id="rId5"/>
    <sheet name="LDiario" sheetId="20" r:id="rId6"/>
    <sheet name="InvBce" sheetId="21" r:id="rId7"/>
    <sheet name="Cot prev" sheetId="13" r:id="rId8"/>
    <sheet name="LR" sheetId="14" r:id="rId9"/>
    <sheet name="LC" sheetId="17" r:id="rId10"/>
    <sheet name="LH" sheetId="18" r:id="rId11"/>
    <sheet name="Servel" sheetId="22" r:id="rId12"/>
  </sheets>
  <externalReferences>
    <externalReference r:id="rId13"/>
  </externalReferences>
  <definedNames>
    <definedName name="_xlnm._FilterDatabase" localSheetId="4" hidden="1">LMayor!$A$11:$L$1304</definedName>
    <definedName name="_xlnm.Print_Area" localSheetId="1">'Analisis de Cuentas'!$A$1:$K$346</definedName>
    <definedName name="_xlnm.Print_Area" localSheetId="2">Apertura!$A$2:$F$17</definedName>
    <definedName name="_xlnm.Print_Titles" localSheetId="1">'Analisis de Cuentas'!$1:$7</definedName>
    <definedName name="_xlnm.Print_Titles" localSheetId="0">BCE!$1:$8</definedName>
  </definedNames>
  <calcPr calcId="162913"/>
</workbook>
</file>

<file path=xl/calcChain.xml><?xml version="1.0" encoding="utf-8"?>
<calcChain xmlns="http://schemas.openxmlformats.org/spreadsheetml/2006/main">
  <c r="K86" i="2" l="1"/>
  <c r="K83" i="2"/>
  <c r="J10" i="1" l="1"/>
  <c r="I10" i="1"/>
  <c r="H10" i="1"/>
  <c r="K22" i="17" l="1"/>
  <c r="K31" i="17"/>
  <c r="K40" i="17"/>
  <c r="M289" i="16"/>
  <c r="M250" i="16"/>
  <c r="K253" i="16"/>
  <c r="M183" i="16"/>
  <c r="M161" i="16"/>
  <c r="K42" i="17" l="1"/>
  <c r="B6" i="11" l="1"/>
  <c r="B5" i="11"/>
  <c r="A5" i="1" l="1"/>
  <c r="M310" i="16" l="1"/>
  <c r="O2" i="16"/>
  <c r="B4" i="13"/>
  <c r="B3" i="13"/>
  <c r="A4" i="13"/>
  <c r="A5" i="13"/>
  <c r="A6" i="13"/>
  <c r="A7" i="13"/>
  <c r="A3" i="13"/>
  <c r="A6" i="11"/>
  <c r="A5" i="11"/>
  <c r="J14" i="1"/>
  <c r="J9" i="1"/>
  <c r="J11" i="1"/>
  <c r="J12" i="1"/>
  <c r="J13" i="1"/>
  <c r="J15" i="1"/>
  <c r="J8" i="1"/>
  <c r="I14" i="1"/>
  <c r="I13" i="1"/>
  <c r="I12" i="1"/>
  <c r="I11" i="1"/>
  <c r="I9" i="1"/>
  <c r="I8" i="1"/>
  <c r="H14" i="1"/>
  <c r="H13" i="1"/>
  <c r="H12" i="1"/>
  <c r="H11" i="1"/>
  <c r="H9" i="1"/>
  <c r="H8" i="1"/>
  <c r="K194" i="16" l="1"/>
  <c r="M321" i="16"/>
  <c r="K283" i="16"/>
  <c r="G265" i="16"/>
  <c r="M325" i="16"/>
  <c r="M330" i="16"/>
  <c r="M335" i="16"/>
  <c r="M339" i="16"/>
  <c r="M347" i="16"/>
  <c r="M343" i="16"/>
  <c r="M283" i="16"/>
  <c r="H283" i="16"/>
  <c r="G283" i="16"/>
  <c r="M279" i="16"/>
  <c r="M265" i="16"/>
  <c r="M246" i="16"/>
  <c r="M242" i="16"/>
  <c r="M238" i="16"/>
  <c r="M233" i="16"/>
  <c r="M229" i="16"/>
  <c r="M225" i="16"/>
  <c r="M221" i="16"/>
  <c r="M208" i="16"/>
  <c r="M198" i="16"/>
  <c r="K161" i="16"/>
  <c r="N283" i="16" l="1"/>
  <c r="K83" i="16"/>
  <c r="M83" i="16" s="1"/>
  <c r="K39" i="16"/>
  <c r="K13" i="16"/>
  <c r="M13" i="16" s="1"/>
  <c r="K347" i="16"/>
  <c r="H347" i="16"/>
  <c r="G347" i="16"/>
  <c r="K343" i="16"/>
  <c r="H343" i="16"/>
  <c r="G343" i="16"/>
  <c r="K339" i="16"/>
  <c r="H339" i="16"/>
  <c r="G339" i="16"/>
  <c r="K335" i="16"/>
  <c r="H335" i="16"/>
  <c r="G335" i="16"/>
  <c r="K330" i="16"/>
  <c r="H330" i="16"/>
  <c r="G330" i="16"/>
  <c r="K325" i="16"/>
  <c r="H325" i="16"/>
  <c r="G325" i="16"/>
  <c r="K321" i="16"/>
  <c r="N321" i="16" s="1"/>
  <c r="H321" i="16"/>
  <c r="G321" i="16"/>
  <c r="M317" i="16"/>
  <c r="K317" i="16"/>
  <c r="H317" i="16"/>
  <c r="G317" i="16"/>
  <c r="M313" i="16"/>
  <c r="K313" i="16"/>
  <c r="H313" i="16"/>
  <c r="G313" i="16"/>
  <c r="K310" i="16"/>
  <c r="H310" i="16"/>
  <c r="G310" i="16"/>
  <c r="M306" i="16"/>
  <c r="K306" i="16"/>
  <c r="H306" i="16"/>
  <c r="G306" i="16"/>
  <c r="M302" i="16"/>
  <c r="K302" i="16"/>
  <c r="H302" i="16"/>
  <c r="G302" i="16"/>
  <c r="M298" i="16"/>
  <c r="K298" i="16"/>
  <c r="H298" i="16"/>
  <c r="G298" i="16"/>
  <c r="M294" i="16"/>
  <c r="K294" i="16"/>
  <c r="H294" i="16"/>
  <c r="G294" i="16"/>
  <c r="K289" i="16"/>
  <c r="H289" i="16"/>
  <c r="G289" i="16"/>
  <c r="K279" i="16"/>
  <c r="H279" i="16"/>
  <c r="G279" i="16"/>
  <c r="K275" i="16"/>
  <c r="H275" i="16"/>
  <c r="G275" i="16"/>
  <c r="M271" i="16"/>
  <c r="K271" i="16"/>
  <c r="H271" i="16"/>
  <c r="G271" i="16"/>
  <c r="K265" i="16"/>
  <c r="H265" i="16"/>
  <c r="K250" i="16"/>
  <c r="H250" i="16"/>
  <c r="G250" i="16"/>
  <c r="K246" i="16"/>
  <c r="H246" i="16"/>
  <c r="G246" i="16"/>
  <c r="K242" i="16"/>
  <c r="H242" i="16"/>
  <c r="G242" i="16"/>
  <c r="K238" i="16"/>
  <c r="H238" i="16"/>
  <c r="G238" i="16"/>
  <c r="K233" i="16"/>
  <c r="H233" i="16"/>
  <c r="G233" i="16"/>
  <c r="K229" i="16"/>
  <c r="H229" i="16"/>
  <c r="G229" i="16"/>
  <c r="K225" i="16"/>
  <c r="H225" i="16"/>
  <c r="G225" i="16"/>
  <c r="K221" i="16"/>
  <c r="H221" i="16"/>
  <c r="G221" i="16"/>
  <c r="K217" i="16"/>
  <c r="N217" i="16" s="1"/>
  <c r="H217" i="16"/>
  <c r="G217" i="16"/>
  <c r="K213" i="16"/>
  <c r="H213" i="16"/>
  <c r="G213" i="16"/>
  <c r="K208" i="16"/>
  <c r="H208" i="16"/>
  <c r="G208" i="16"/>
  <c r="K198" i="16"/>
  <c r="H198" i="16"/>
  <c r="G198" i="16"/>
  <c r="K183" i="16"/>
  <c r="H183" i="16"/>
  <c r="G183" i="16"/>
  <c r="M179" i="16"/>
  <c r="K179" i="16"/>
  <c r="H179" i="16"/>
  <c r="G179" i="16"/>
  <c r="H175" i="16"/>
  <c r="G175" i="16"/>
  <c r="H161" i="16"/>
  <c r="G161" i="16"/>
  <c r="K153" i="16"/>
  <c r="K150" i="16"/>
  <c r="K147" i="16"/>
  <c r="K144" i="16"/>
  <c r="K140" i="16"/>
  <c r="G140" i="16"/>
  <c r="K131" i="16"/>
  <c r="K128" i="16"/>
  <c r="K125" i="16"/>
  <c r="K122" i="16"/>
  <c r="K118" i="16"/>
  <c r="M118" i="16" s="1"/>
  <c r="G118" i="16"/>
  <c r="G115" i="16"/>
  <c r="K110" i="16"/>
  <c r="K107" i="16"/>
  <c r="K104" i="16"/>
  <c r="K87" i="16"/>
  <c r="H83" i="16"/>
  <c r="G83" i="16"/>
  <c r="K74" i="16"/>
  <c r="K71" i="16"/>
  <c r="K68" i="16"/>
  <c r="K65" i="16"/>
  <c r="M61" i="16"/>
  <c r="H61" i="16"/>
  <c r="G61" i="16"/>
  <c r="K52" i="16"/>
  <c r="K49" i="16"/>
  <c r="K46" i="16"/>
  <c r="K43" i="16"/>
  <c r="H39" i="16"/>
  <c r="G39" i="16"/>
  <c r="G33" i="16"/>
  <c r="K28" i="16"/>
  <c r="K25" i="16"/>
  <c r="K22" i="16"/>
  <c r="K17" i="16"/>
  <c r="H13" i="16"/>
  <c r="G13" i="16"/>
  <c r="M8" i="16"/>
  <c r="K8" i="16"/>
  <c r="H8" i="16"/>
  <c r="G8" i="16"/>
  <c r="A1" i="16"/>
  <c r="N161" i="16" l="1"/>
  <c r="N179" i="16"/>
  <c r="N183" i="16"/>
  <c r="N198" i="16"/>
  <c r="N208" i="16"/>
  <c r="N279" i="16"/>
  <c r="N289" i="16"/>
  <c r="N294" i="16"/>
  <c r="N298" i="16"/>
  <c r="N302" i="16"/>
  <c r="N306" i="16"/>
  <c r="N310" i="16"/>
  <c r="N313" i="16"/>
  <c r="N317" i="16"/>
  <c r="K55" i="16"/>
  <c r="K58" i="16" s="1"/>
  <c r="N39" i="16" s="1"/>
  <c r="K77" i="16"/>
  <c r="K80" i="16" s="1"/>
  <c r="N61" i="16" s="1"/>
  <c r="K113" i="16"/>
  <c r="K116" i="16" s="1"/>
  <c r="N83" i="16" s="1"/>
  <c r="N8" i="16"/>
  <c r="K134" i="16"/>
  <c r="K137" i="16" s="1"/>
  <c r="N118" i="16" s="1"/>
  <c r="K156" i="16"/>
  <c r="K159" i="16" s="1"/>
  <c r="N140" i="16" s="1"/>
  <c r="N221" i="16"/>
  <c r="N225" i="16"/>
  <c r="N229" i="16"/>
  <c r="N233" i="16"/>
  <c r="N238" i="16"/>
  <c r="N242" i="16"/>
  <c r="N246" i="16"/>
  <c r="N250" i="16"/>
  <c r="N265" i="16"/>
  <c r="N271" i="16"/>
  <c r="N325" i="16"/>
  <c r="N330" i="16"/>
  <c r="N335" i="16"/>
  <c r="N339" i="16"/>
  <c r="N343" i="16"/>
  <c r="N347" i="16"/>
  <c r="K31" i="16"/>
  <c r="K34" i="16" s="1"/>
  <c r="N13" i="16" s="1"/>
  <c r="M39" i="16"/>
  <c r="M140" i="16"/>
  <c r="N2" i="16" l="1"/>
  <c r="M2" i="16"/>
  <c r="O3" i="16" s="1"/>
  <c r="B9" i="13" l="1"/>
  <c r="AA18" i="13" l="1"/>
  <c r="AA17" i="13"/>
  <c r="V14" i="13"/>
  <c r="X6" i="13" s="1"/>
  <c r="AA12" i="13"/>
  <c r="Z11" i="13"/>
  <c r="AA11" i="13" s="1"/>
  <c r="Y11" i="13"/>
  <c r="T11" i="13"/>
  <c r="T15" i="13" s="1"/>
  <c r="Z10" i="13"/>
  <c r="AA10" i="13" s="1"/>
  <c r="Y10" i="13"/>
  <c r="Z9" i="13"/>
  <c r="AA9" i="13" s="1"/>
  <c r="Y9" i="13"/>
  <c r="X8" i="13"/>
  <c r="U8" i="13"/>
  <c r="Z7" i="13"/>
  <c r="AA7" i="13" s="1"/>
  <c r="Y7" i="13"/>
  <c r="Z6" i="13"/>
  <c r="Y6" i="13"/>
  <c r="U6" i="13"/>
  <c r="AA5" i="13"/>
  <c r="X5" i="13"/>
  <c r="U5" i="13"/>
  <c r="B8" i="11"/>
  <c r="A1" i="11"/>
  <c r="F18" i="1"/>
  <c r="E14" i="1"/>
  <c r="D14" i="1"/>
  <c r="E13" i="1"/>
  <c r="D13" i="1"/>
  <c r="E12" i="1"/>
  <c r="D12" i="1"/>
  <c r="E11" i="1"/>
  <c r="D11" i="1"/>
  <c r="E10" i="1"/>
  <c r="E9" i="1"/>
  <c r="D9" i="1"/>
  <c r="E8" i="1"/>
  <c r="D8" i="1"/>
  <c r="A2" i="1"/>
  <c r="C87" i="2"/>
  <c r="C15" i="1" l="1"/>
  <c r="D10" i="1"/>
  <c r="F10" i="1" s="1"/>
  <c r="F11" i="1"/>
  <c r="F12" i="1"/>
  <c r="K87" i="2"/>
  <c r="K88" i="2" s="1"/>
  <c r="X11" i="13"/>
  <c r="U11" i="13"/>
  <c r="Z20" i="13"/>
  <c r="AA6" i="13"/>
  <c r="AA14" i="13"/>
  <c r="V20" i="13"/>
  <c r="V21" i="13" s="1"/>
  <c r="F14" i="1"/>
  <c r="F9" i="1"/>
  <c r="E15" i="1"/>
  <c r="F13" i="1"/>
  <c r="F8" i="1"/>
  <c r="D15" i="1" l="1"/>
  <c r="F15" i="1"/>
  <c r="F17" i="1" s="1"/>
  <c r="F19" i="1" s="1"/>
</calcChain>
</file>

<file path=xl/sharedStrings.xml><?xml version="1.0" encoding="utf-8"?>
<sst xmlns="http://schemas.openxmlformats.org/spreadsheetml/2006/main" count="13034" uniqueCount="1506">
  <si>
    <t>Razón Social</t>
  </si>
  <si>
    <t>PARTIDO DEMOCRATA CRISTIANO</t>
  </si>
  <si>
    <t>Rut</t>
  </si>
  <si>
    <t>71468400-0</t>
  </si>
  <si>
    <t>Dirección</t>
  </si>
  <si>
    <t>AVDA LIB. BDO O'HIGGINS Nº 1460</t>
  </si>
  <si>
    <t>BALANCE GENERAL</t>
  </si>
  <si>
    <t>Giro</t>
  </si>
  <si>
    <t>PARTIDO POLITICO</t>
  </si>
  <si>
    <t>11010301</t>
  </si>
  <si>
    <t>Banco Santander 9992322-9</t>
  </si>
  <si>
    <t>11010302</t>
  </si>
  <si>
    <t>Banco Santander 6549350-0</t>
  </si>
  <si>
    <t>11010303</t>
  </si>
  <si>
    <t>Banco Santander 6626084-4</t>
  </si>
  <si>
    <t>11010400</t>
  </si>
  <si>
    <t>Fondo por Rendir</t>
  </si>
  <si>
    <t>Vale Vista</t>
  </si>
  <si>
    <t>11060600</t>
  </si>
  <si>
    <t>Deudores Varios</t>
  </si>
  <si>
    <t>11060700</t>
  </si>
  <si>
    <t>Anticipo Honorarios</t>
  </si>
  <si>
    <t>11060800</t>
  </si>
  <si>
    <t>Préstamos al Personal</t>
  </si>
  <si>
    <t>11100400</t>
  </si>
  <si>
    <t>Gastos Anticipados</t>
  </si>
  <si>
    <t>12010300</t>
  </si>
  <si>
    <t>Terrenos</t>
  </si>
  <si>
    <t>12020800</t>
  </si>
  <si>
    <t>Construcciones</t>
  </si>
  <si>
    <t>12030400</t>
  </si>
  <si>
    <t>Equipos Computacionales</t>
  </si>
  <si>
    <t>12030500</t>
  </si>
  <si>
    <t>Muebles y Útiles</t>
  </si>
  <si>
    <t>12060200</t>
  </si>
  <si>
    <t>Depreciación Maquinarias y Equipos</t>
  </si>
  <si>
    <t>21050100</t>
  </si>
  <si>
    <t>Proveedores nacionales</t>
  </si>
  <si>
    <t>21050200</t>
  </si>
  <si>
    <t>Honorarios por pagar</t>
  </si>
  <si>
    <t>21050300</t>
  </si>
  <si>
    <t>Remuneraciones por pagar</t>
  </si>
  <si>
    <t>21080401</t>
  </si>
  <si>
    <t>AFP</t>
  </si>
  <si>
    <t>21080402</t>
  </si>
  <si>
    <t>ISAPRE</t>
  </si>
  <si>
    <t>21080404</t>
  </si>
  <si>
    <t>Mutual de Seguridad CCHC por pagar</t>
  </si>
  <si>
    <t>21080405</t>
  </si>
  <si>
    <t>CCAF Los Andes por pagar</t>
  </si>
  <si>
    <t>21080406</t>
  </si>
  <si>
    <t>INP por pagar</t>
  </si>
  <si>
    <t>21080407</t>
  </si>
  <si>
    <t>Cotizaciones previsionales por pagar</t>
  </si>
  <si>
    <t>21080502</t>
  </si>
  <si>
    <t>Retenciones Honorarios y Dietas</t>
  </si>
  <si>
    <t>21080503</t>
  </si>
  <si>
    <t>Retenciones Impto. Unico 2º Categ.</t>
  </si>
  <si>
    <t>23010000</t>
  </si>
  <si>
    <t>Capital Pagado</t>
  </si>
  <si>
    <t>23020000</t>
  </si>
  <si>
    <t>Reservas Revalorizacion del Capital</t>
  </si>
  <si>
    <t>23070300</t>
  </si>
  <si>
    <t>Pérdidas Acumuladas (Menos)</t>
  </si>
  <si>
    <t>Sueldo Fijo</t>
  </si>
  <si>
    <t>Sueldo Variable</t>
  </si>
  <si>
    <t>Asignaciones</t>
  </si>
  <si>
    <t>Aporte Patronal</t>
  </si>
  <si>
    <t>Arriendos de Sedes</t>
  </si>
  <si>
    <t>Gastos Comunes</t>
  </si>
  <si>
    <t>Servicios Básicos</t>
  </si>
  <si>
    <t>Gastos de conectividad</t>
  </si>
  <si>
    <t>Artículos de Oficina</t>
  </si>
  <si>
    <t>Mantención y Reparación</t>
  </si>
  <si>
    <t>Asesoría Contable-Tributaria</t>
  </si>
  <si>
    <t>Gastos Notariales y Judiciales</t>
  </si>
  <si>
    <t>Gastos de Alimentación</t>
  </si>
  <si>
    <t>Gastos menores</t>
  </si>
  <si>
    <t>Cotizaciones Ordinarias</t>
  </si>
  <si>
    <t>Cotizaciones Extraordinarias</t>
  </si>
  <si>
    <t>Totales</t>
  </si>
  <si>
    <t>Enero</t>
  </si>
  <si>
    <t>Día</t>
  </si>
  <si>
    <t>Mes</t>
  </si>
  <si>
    <t>Número</t>
  </si>
  <si>
    <t>Tipo</t>
  </si>
  <si>
    <t>TD</t>
  </si>
  <si>
    <t>Documento</t>
  </si>
  <si>
    <t xml:space="preserve"> Glosa</t>
  </si>
  <si>
    <t>Saldo</t>
  </si>
  <si>
    <t xml:space="preserve">  Traspaso</t>
  </si>
  <si>
    <t>Diferencia</t>
  </si>
  <si>
    <t xml:space="preserve">  Egreso</t>
  </si>
  <si>
    <t>TAMAHI CARO</t>
  </si>
  <si>
    <t>SALDO DE APERTURA / TERRENOS</t>
  </si>
  <si>
    <t>SALDO DE APERTURA / CONSTRUCCIONES</t>
  </si>
  <si>
    <t>SALDO DE APERTURA / EQUIPOS COMPUTACIONALES</t>
  </si>
  <si>
    <t>SALDO DE APERTURA / DEPRECIACION ACUMULADA</t>
  </si>
  <si>
    <t>Saldo Contable</t>
  </si>
  <si>
    <t>Conciliación bancaria</t>
  </si>
  <si>
    <t>CHEQUES GIRADOS Y NO COBRADOS</t>
  </si>
  <si>
    <t>GIROS PENDIENTES DE CONTABILIZAR</t>
  </si>
  <si>
    <t>DEPOSITOS PENDIENTES DE CONTABILIZAR</t>
  </si>
  <si>
    <t>DEPOSITOS EN TRÁNSITO</t>
  </si>
  <si>
    <t>SALDO CONCILIACION</t>
  </si>
  <si>
    <t>SALDO BANCO igual cartola</t>
  </si>
  <si>
    <t>DIFERENCIA</t>
  </si>
  <si>
    <t>Saldo Contable al</t>
  </si>
  <si>
    <t>Egr</t>
  </si>
  <si>
    <t>Cuenta</t>
  </si>
  <si>
    <t>Descripción</t>
  </si>
  <si>
    <t>Suma Débitos</t>
  </si>
  <si>
    <t>Suma Créditos</t>
  </si>
  <si>
    <t>Saldo Deudor</t>
  </si>
  <si>
    <t>Saldo Acreedor</t>
  </si>
  <si>
    <t>Inventarios Activos</t>
  </si>
  <si>
    <t>Inventarios Pasivos</t>
  </si>
  <si>
    <t>Resultado Pérdida</t>
  </si>
  <si>
    <t>Resultado Ganancia</t>
  </si>
  <si>
    <t>Otros Documentos por Cobrar</t>
  </si>
  <si>
    <t>Anticipo Proveedores</t>
  </si>
  <si>
    <t>Otras cuentas por pagar</t>
  </si>
  <si>
    <t>Gastos de Viaje y Traslados</t>
  </si>
  <si>
    <t>Comisión Banco</t>
  </si>
  <si>
    <t>Total General</t>
  </si>
  <si>
    <t>SUMAS IGUALES</t>
  </si>
  <si>
    <t>Febrero</t>
  </si>
  <si>
    <t>ANITA MARIA LUQUE ZAPATA</t>
  </si>
  <si>
    <t>RENDICION DE GASTOS TAMAHI CARO CHQ 4531640</t>
  </si>
  <si>
    <t>CIRCULO AZUL</t>
  </si>
  <si>
    <t>EDUARDO JAVIER HERNANDEZ ASTUD</t>
  </si>
  <si>
    <t>Resultado ejercicio</t>
  </si>
  <si>
    <t>ok</t>
  </si>
  <si>
    <t>Diferencia Rendición</t>
  </si>
  <si>
    <t>SANTA LUCIA SAC</t>
  </si>
  <si>
    <t>Análisis de Cuentas</t>
  </si>
  <si>
    <t>Facturas por Recibir</t>
  </si>
  <si>
    <t>Arriendos percibidos Linares</t>
  </si>
  <si>
    <t>Otros Gastos de Administración</t>
  </si>
  <si>
    <t>Honorarios Partido</t>
  </si>
  <si>
    <t>Gastos actividad de Fomento (Publicidad y difusión</t>
  </si>
  <si>
    <t>Cuenta Unica 0-000-7030524-0</t>
  </si>
  <si>
    <t>Otros Gastos</t>
  </si>
  <si>
    <t>Maquinarias</t>
  </si>
  <si>
    <t>Cuotas sindicato por pagar</t>
  </si>
  <si>
    <t>Cancela Docto 34 Nº 22 COMERCIAL JUAN CORDOVA Y CI</t>
  </si>
  <si>
    <t>Cancela Docto 0 Nº 201607 ANITA MARIA LUQUE ZAPATA</t>
  </si>
  <si>
    <t>Cancela Docto 11 Nº 7 NICOLAS ALEJANDRO ZAPATA HEN</t>
  </si>
  <si>
    <t>SERVEL</t>
  </si>
  <si>
    <t>OTROS CENTROS DE COSTOS</t>
  </si>
  <si>
    <t>Aporte SERVEL</t>
  </si>
  <si>
    <t>Octubre</t>
  </si>
  <si>
    <t>Diciembre</t>
  </si>
  <si>
    <t>Saldo apertura</t>
  </si>
  <si>
    <t>entradas</t>
  </si>
  <si>
    <t>salidas</t>
  </si>
  <si>
    <t>saldo</t>
  </si>
  <si>
    <t>Resumen movimiento flujos</t>
  </si>
  <si>
    <t>Banco</t>
  </si>
  <si>
    <t>Resultado del ejercicio</t>
  </si>
  <si>
    <t>Total movimientos del año</t>
  </si>
  <si>
    <t>Activado</t>
  </si>
  <si>
    <t>pagar</t>
  </si>
  <si>
    <t>por rendir</t>
  </si>
  <si>
    <t>Gastos ejercicios anteriores</t>
  </si>
  <si>
    <t>Banco Estado Alcaldes 820046-7</t>
  </si>
  <si>
    <t>Cotizaciones previsionales según Análisis</t>
  </si>
  <si>
    <t>Impuestos según Análisis</t>
  </si>
  <si>
    <t>Total F.29</t>
  </si>
  <si>
    <t>isapre</t>
  </si>
  <si>
    <t>afp</t>
  </si>
  <si>
    <t>caja</t>
  </si>
  <si>
    <t>mutual</t>
  </si>
  <si>
    <t>inp</t>
  </si>
  <si>
    <t>real</t>
  </si>
  <si>
    <t>pagado</t>
  </si>
  <si>
    <t>multas</t>
  </si>
  <si>
    <t>real a pagar</t>
  </si>
  <si>
    <t>Banco Estado Concejales 821851-0</t>
  </si>
  <si>
    <t>ALCALDES</t>
  </si>
  <si>
    <t>CONCEJALES</t>
  </si>
  <si>
    <t>CARTOLA AL</t>
  </si>
  <si>
    <t>LUIS GERARDO SEPULVEDA AEDO</t>
  </si>
  <si>
    <t>INVERSIONES E INMOBILIARIA SANTA LUCIA S.A.</t>
  </si>
  <si>
    <t>INMOBILIARIA 4 SEPTIEMBRE LTDA.CPA</t>
  </si>
  <si>
    <t>EMISORA PDTE BALMACEDA</t>
  </si>
  <si>
    <t>Fondo Fijo</t>
  </si>
  <si>
    <t>ANITA LUQUE - FDO FIJO - ALOJAMIENTO Y VUELO</t>
  </si>
  <si>
    <t>TURISMO COCHA</t>
  </si>
  <si>
    <t>Total Cot Prev</t>
  </si>
  <si>
    <t>60503000-9</t>
  </si>
  <si>
    <t>EMPRESAS DE CORREOS DE CHILE</t>
  </si>
  <si>
    <t>CARTOLA AL 31/10/2016</t>
  </si>
  <si>
    <t>SALDO PAGADO POR ALEJANDRA PARADA</t>
  </si>
  <si>
    <t>RESERVA HOTEL CAROLINA GOIC</t>
  </si>
  <si>
    <t>Cancela Docto 34 Nº 6458499 TURISMO COCHA</t>
  </si>
  <si>
    <t>PABLO PARRA VIVEROS</t>
  </si>
  <si>
    <t>BH 23 PABLO PARRA VIVEROS- MANT.Y</t>
  </si>
  <si>
    <t>BH Nº 28 EDUARDO JAVIER HERNANDEZ AS</t>
  </si>
  <si>
    <t>COMERCIAL JUAN CORDOVA Y CIA. LTDA.</t>
  </si>
  <si>
    <t>Fomento Participación Femenina</t>
  </si>
  <si>
    <t>DIEGO CALDERON</t>
  </si>
  <si>
    <t>OSSANDON</t>
  </si>
  <si>
    <t>Cancela Docto 34 Nº 1 OSSANDON - AUDITORIA BALANCE</t>
  </si>
  <si>
    <t>Cancela Docto 34 Nº 1 INGENIERIA E INFORMATICA NAV</t>
  </si>
  <si>
    <t>Cancela Docto 34 Nº 407 MAPOCHE.CL-MATERIAL PDC</t>
  </si>
  <si>
    <t>IMPTO</t>
  </si>
  <si>
    <t>LIBRO REMUNERACIONES 201612</t>
  </si>
  <si>
    <t>76448420-7</t>
  </si>
  <si>
    <t>Cancela Docto 0 Nº 1 DIRECTV CHILE TELEVISION  LTD</t>
  </si>
  <si>
    <t>PF/22814 - CIRCULO ESPAÑOL - ALMUERZO G. DUARTE</t>
  </si>
  <si>
    <t>Provisión Vacaciones</t>
  </si>
  <si>
    <t>Convergencia IFRS</t>
  </si>
  <si>
    <t>17211936-0</t>
  </si>
  <si>
    <t>ZAPATA HENRIQUEZ NICOLAS ALEJANDRO</t>
  </si>
  <si>
    <t>76248289-4</t>
  </si>
  <si>
    <t>INGENIERIA E INFORMATICA NAVIS SPA</t>
  </si>
  <si>
    <t>76911530-7</t>
  </si>
  <si>
    <t>81821100-7</t>
  </si>
  <si>
    <t>Tra</t>
  </si>
  <si>
    <t>desconta proximo pago</t>
  </si>
  <si>
    <t xml:space="preserve">ok </t>
  </si>
  <si>
    <t>17589218-4</t>
  </si>
  <si>
    <t>PROVISION FACTURAS POR RECIBIR - GASTOS VIAJE FOND</t>
  </si>
  <si>
    <t>PROVISION FACTURAS POR RECIBIR - OSSANDON AUDITORI</t>
  </si>
  <si>
    <t>PROVISION VACACIONES AÑO 2016</t>
  </si>
  <si>
    <t>FONASA</t>
  </si>
  <si>
    <t>Fomento Participación Jóvenes</t>
  </si>
  <si>
    <t>UTILIDAD DEL EJERCICIO</t>
  </si>
  <si>
    <t>LIBRO REMUNERACIONES 201701</t>
  </si>
  <si>
    <t>LIBRO HONORARIOS 201701</t>
  </si>
  <si>
    <t>E</t>
  </si>
  <si>
    <t xml:space="preserve"> </t>
  </si>
  <si>
    <t>CANCELA DOCTO 11 N° 83 FELIPE ENRIQUE AHUMADA CALD</t>
  </si>
  <si>
    <t>CANCELA DOCTO 0 N° 1 CIRCULO ESPAÑOL CENTRO SOCIAL</t>
  </si>
  <si>
    <t>Cancela Docto 0 N° 1 MAPOCHE.CL-CREDENCIALES</t>
  </si>
  <si>
    <t>Cancela Docto 0 N° 201701 ROMERO ESCOBAR GUILLERMI</t>
  </si>
  <si>
    <t>Cancela Docto 34 N° 320628 EMPRESAS DE CORREOS DE</t>
  </si>
  <si>
    <t>Cancela Docto 0 N° 201709 OLGUIN SALAZAR ROBERTO M</t>
  </si>
  <si>
    <t>ANTICIPO HONORARIOS - IRIS REBOLLEDO - FEBRERO 201</t>
  </si>
  <si>
    <t>ANTICIPO HONORARIOS - GONZALO DUARTE - FEBRERO 201</t>
  </si>
  <si>
    <t>ANTICIPO HONORARIOS - WAlDO CHACON - FEBRERO 2017</t>
  </si>
  <si>
    <t>ANTICIPO HONORARIOS - CONSTANZA ZEGARRA - FEBRERO</t>
  </si>
  <si>
    <t>ANTICIPO ARRIENDO SEDE CONCEPCION - MARZO 2017</t>
  </si>
  <si>
    <t>Cancela Docto 0 N° 201711 CRS CONSULTORES SPA</t>
  </si>
  <si>
    <t>Cancela Docto 0 N° 201712 CRS CONSULTORES SPA</t>
  </si>
  <si>
    <t>ANTICIPO HONORARIOS - ROBERTO MORENO - FEBRERO 201</t>
  </si>
  <si>
    <t>ANTICIPO PROVEEDORES ENEL S.A.</t>
  </si>
  <si>
    <t>Cancela Docto 0 N° 1 TURISMO COCHA</t>
  </si>
  <si>
    <t>T</t>
  </si>
  <si>
    <t>FDO. POR RENDIR 201703-GASTOS PENDIENTE</t>
  </si>
  <si>
    <t>Cancela Docto 0 N° 201704 LUQUE ZAPATA  ANITA MARI</t>
  </si>
  <si>
    <t>JEANNETTE SANHUEZA</t>
  </si>
  <si>
    <t>ANITA LUQUE</t>
  </si>
  <si>
    <t>ROBERTO OLGUIN</t>
  </si>
  <si>
    <t>CRS CONSULTORES</t>
  </si>
  <si>
    <t>Gastos de Automóvil</t>
  </si>
  <si>
    <t>Cotizaciones via Transbank</t>
  </si>
  <si>
    <t>OK</t>
  </si>
  <si>
    <t>Cancela Docto 0 Nº 1 MARISEL CABEZA GUAJARDO</t>
  </si>
  <si>
    <t>Cancela Docto 0 Nº 201715 CRS CONSULTORES SPA</t>
  </si>
  <si>
    <t>Cancela Docto 0 Nº 201716 JEANNETTE SANHUEZA</t>
  </si>
  <si>
    <t>Cancela Docto 0 Nº 201717 CRS CONSULTORES SPA</t>
  </si>
  <si>
    <t>ANTICIPO HONORARIOS - GUSTAVO  ROJAS  - FEBRERO 2017</t>
  </si>
  <si>
    <t>ANTICIPO HONORARIOS - MARISEL CABEZA  - FEBRERO 2017</t>
  </si>
  <si>
    <t>Rendiciones por pagar</t>
  </si>
  <si>
    <t>Asesorías Tecnológicas</t>
  </si>
  <si>
    <t>SANTA LUCIA SAC ENEL</t>
  </si>
  <si>
    <t>F/160-MA. INES- PLANTAS INTERIOR</t>
  </si>
  <si>
    <t>F/320628-C.DE CHILE-TARJETAS NAVIDAD</t>
  </si>
  <si>
    <t>F 1907 INGENIERIA NAVIS- TELEFONIA IP</t>
  </si>
  <si>
    <t>F/39-PUBL.MYRIAM-BANDERAS PDC</t>
  </si>
  <si>
    <t>F52 SOC COM LAGOSUR LTDA- SERV ALIMENTACION</t>
  </si>
  <si>
    <t>F/12004401-IMPERIAL-HERRAMIENTAS JARDIN</t>
  </si>
  <si>
    <t>F/16086371-ENTEL-INTERNET</t>
  </si>
  <si>
    <t>F13117 COMERCIAL MEICYS SA- DISFRACES</t>
  </si>
  <si>
    <t>F/6877374-ENTEL-TELEFONO</t>
  </si>
  <si>
    <t>F/6877390-ENTEL-TELEFONO</t>
  </si>
  <si>
    <t>COTIZACIONES 201702</t>
  </si>
  <si>
    <t>HONORARIOS FEB/2017</t>
  </si>
  <si>
    <t>LIBRO REMUNERACIONES 201702</t>
  </si>
  <si>
    <t>Desde 01 de enero 2017 hasta 28 de febrero 2017</t>
  </si>
  <si>
    <t xml:space="preserve"> Razón Social</t>
  </si>
  <si>
    <t>R.U.T.</t>
  </si>
  <si>
    <t>LIBRO DE HONORARIOS</t>
  </si>
  <si>
    <t>Correspondiente a Todas las Sucursales</t>
  </si>
  <si>
    <t>Mes de Febrero  del 2017</t>
  </si>
  <si>
    <t>Boletas eléctronicas</t>
  </si>
  <si>
    <t>Honorarios</t>
  </si>
  <si>
    <t>Profesionales</t>
  </si>
  <si>
    <t>Correl</t>
  </si>
  <si>
    <t>Bruto</t>
  </si>
  <si>
    <t>%</t>
  </si>
  <si>
    <t>Retención</t>
  </si>
  <si>
    <t>Total</t>
  </si>
  <si>
    <t xml:space="preserve">Fecha </t>
  </si>
  <si>
    <t xml:space="preserve">Nº </t>
  </si>
  <si>
    <t>Nombre</t>
  </si>
  <si>
    <t>Glosa</t>
  </si>
  <si>
    <t xml:space="preserve"> 18.540.029-8</t>
  </si>
  <si>
    <t>GASTON OSVALDO ALVEAR GOMEZ</t>
  </si>
  <si>
    <t>BH/2-G.ALVEAR-APOYO LOGISTICO JDC FEBR.'17</t>
  </si>
  <si>
    <t xml:space="preserve"> 16.745.624-3</t>
  </si>
  <si>
    <t>FELIPE ENRIQUE AHUMADA CALDERO</t>
  </si>
  <si>
    <t>BH/84-F.AHUMADA-DISEÑO GRAF. JDC FEBR'17</t>
  </si>
  <si>
    <t xml:space="preserve"> 17.552.346-4</t>
  </si>
  <si>
    <t>CONSTANZA BELEN ZEGARRA BORI</t>
  </si>
  <si>
    <t>BH/19-C.ZEGARRA-ASESORIA ELECTORAL FEBR'17</t>
  </si>
  <si>
    <t xml:space="preserve"> 17.961.554-1</t>
  </si>
  <si>
    <t>ROSARIO PAZ HERNANDEZ MORALES</t>
  </si>
  <si>
    <t>BH/13-R.HERNANDEZ-ASESORIA ELECTORAL FEBR'17</t>
  </si>
  <si>
    <t xml:space="preserve"> 13.916.723-6</t>
  </si>
  <si>
    <t>ROBERTO LUIS MORENO ARANEDA</t>
  </si>
  <si>
    <t>BH/152-R. MORENO- HONORARIOS PROF. FEBR'17</t>
  </si>
  <si>
    <t xml:space="preserve"> 10.586.919-3</t>
  </si>
  <si>
    <t>WALDO ANDRES CHACON MACCARINI</t>
  </si>
  <si>
    <t>BH/55-W. CHACON-ASESORIA PDC FEBR'17</t>
  </si>
  <si>
    <t xml:space="preserve"> 5.758.542-0</t>
  </si>
  <si>
    <t>IRIS REBOLLEDO SAAVEDRA</t>
  </si>
  <si>
    <t>BH/31-I. REBOLLEDO - ADM.SEDE CONCE. FEBR'17</t>
  </si>
  <si>
    <t xml:space="preserve"> 6.555.573-5</t>
  </si>
  <si>
    <t>GONZALO ALEJANDRO DUARTE LEIVA</t>
  </si>
  <si>
    <t>BH/84 - G.DUARTE - HONORARIOS FEBR'17</t>
  </si>
  <si>
    <t>Total General Profesionales</t>
  </si>
  <si>
    <t xml:space="preserve">Total Boletas eléctronicas </t>
  </si>
  <si>
    <t>Total general:</t>
  </si>
  <si>
    <t xml:space="preserve">Razón Social </t>
  </si>
  <si>
    <t>LIBRO DE COMPRAS</t>
  </si>
  <si>
    <t>Correspondiente al Mes de Febrero de 2017</t>
  </si>
  <si>
    <t>SUCURSAL : Todas las Sucursales</t>
  </si>
  <si>
    <t>DOCUMENTOS CON DERECHO A CREDITO FISCAL</t>
  </si>
  <si>
    <t>- Factura Exenta o no Gravadas Electróni</t>
  </si>
  <si>
    <t>Fecha</t>
  </si>
  <si>
    <t>Fecha Venc.</t>
  </si>
  <si>
    <t>Proveedores</t>
  </si>
  <si>
    <t>Exento</t>
  </si>
  <si>
    <t>Afecto</t>
  </si>
  <si>
    <t>Iva</t>
  </si>
  <si>
    <t>Otr. Impt</t>
  </si>
  <si>
    <t>96697410-9</t>
  </si>
  <si>
    <t>ENTEL TELEFONIA LOCAL S.A.</t>
  </si>
  <si>
    <t>92580000-7</t>
  </si>
  <si>
    <t>EMPRESA NACIONAL DE TELECOMUNICACIONES S.A.</t>
  </si>
  <si>
    <t>76567199-K</t>
  </si>
  <si>
    <t>CRS CONSULTORES SPA</t>
  </si>
  <si>
    <t>96800570-7</t>
  </si>
  <si>
    <t>ENEL S.A.</t>
  </si>
  <si>
    <t>97036000-K</t>
  </si>
  <si>
    <t>BANCO SANTANDER CHILE</t>
  </si>
  <si>
    <t>76352970-3</t>
  </si>
  <si>
    <t>PUBLICIDAD MYRIAM DE LAS MERCEDES BECERRA MOLINA EIRL</t>
  </si>
  <si>
    <t>TOTAL - Factura Exenta o no Gravadas Electróni</t>
  </si>
  <si>
    <t>DOCUMENTOS SIN DERECHO A CREDITO FISCAL</t>
  </si>
  <si>
    <t>76821330-5</t>
  </si>
  <si>
    <t>IMPERIAL S.A.</t>
  </si>
  <si>
    <t>10555488-5</t>
  </si>
  <si>
    <t>MARIA INES GERTRUDIS DAZA</t>
  </si>
  <si>
    <t>76353245-3</t>
  </si>
  <si>
    <t>SOCIEDAD COMERCIAL LAGOSUR LTDA</t>
  </si>
  <si>
    <t>96531270-6</t>
  </si>
  <si>
    <t>COMERCIAL MEICYS SOCIEDAD ANONIMA</t>
  </si>
  <si>
    <t>Documentos de Meses Anteriores</t>
  </si>
  <si>
    <t>Desde el   01/01/2017 Hasta el  28/02/2017</t>
  </si>
  <si>
    <t>depositado en marzo</t>
  </si>
  <si>
    <t>por devolver</t>
  </si>
  <si>
    <t>pendiente</t>
  </si>
  <si>
    <t>SALDO DE APERTURA / MUEBLES Y UTILES</t>
  </si>
  <si>
    <t>Pagada en Ren 201715</t>
  </si>
  <si>
    <t>Pagada en Ren 201711</t>
  </si>
  <si>
    <t>DIEGO CLADERON MEMO 42</t>
  </si>
  <si>
    <t>DIEGO CLADERON MEMO 43</t>
  </si>
  <si>
    <t>LIBRO HONORARIOS 201702</t>
  </si>
  <si>
    <t>anulado 08.03.2017 y reemitido por 564 $9.381.405.-</t>
  </si>
  <si>
    <t xml:space="preserve">pendiente </t>
  </si>
  <si>
    <t>Pagada ch. 552 02/03/2017</t>
  </si>
  <si>
    <t>Pagada ch. 551 02/03/2017</t>
  </si>
  <si>
    <t>Pagada ch. 553 02/03/2017</t>
  </si>
  <si>
    <t>ok marzo</t>
  </si>
  <si>
    <t>ok, diferencia en cheque</t>
  </si>
  <si>
    <t>10495809-5</t>
  </si>
  <si>
    <t>MAPOCHE.CL</t>
  </si>
  <si>
    <t>76844260-6</t>
  </si>
  <si>
    <t>81874400-5</t>
  </si>
  <si>
    <t>CIRCULO ESPAÑOL CENTRO SOCIAL</t>
  </si>
  <si>
    <t>ARRIENDO LINARES</t>
  </si>
  <si>
    <t>SINDICATO PDC</t>
  </si>
  <si>
    <t>SALDO DE APERTURA / MAQUINARIAS</t>
  </si>
  <si>
    <t>ren rendicion Anita</t>
  </si>
  <si>
    <t>LIBRO INVENTARIO Y BALANCE</t>
  </si>
  <si>
    <t>Al 28/02/2017</t>
  </si>
  <si>
    <t>DETALLE DE ACTIVOS</t>
  </si>
  <si>
    <t>11010100 Fondo Fijo</t>
  </si>
  <si>
    <t>DESCRIPCION</t>
  </si>
  <si>
    <t>TOTAL</t>
  </si>
  <si>
    <t>SALDO CONTABLE AL 28/02/2017</t>
  </si>
  <si>
    <t>11010301 Banco Santander 9992322-9</t>
  </si>
  <si>
    <t>11010302 Banco Santander 6549350-0</t>
  </si>
  <si>
    <t>11010303 Banco Santander 6626084-4</t>
  </si>
  <si>
    <t>11010304 Cuenta Unica 0-000-7030524-0</t>
  </si>
  <si>
    <t>11010305 Banco Estado Alcaldes 820046-7</t>
  </si>
  <si>
    <t>11010306 Banco Estado Concejales 821851-0</t>
  </si>
  <si>
    <t>11010400 Fondo por Rendir</t>
  </si>
  <si>
    <t>8714526-3</t>
  </si>
  <si>
    <t>JEANNETTE SANHUEZA PEREIRA</t>
  </si>
  <si>
    <t xml:space="preserve">DOCUMENTO </t>
  </si>
  <si>
    <t>CANCELACION</t>
  </si>
  <si>
    <t>NUMERO</t>
  </si>
  <si>
    <t>FECHA</t>
  </si>
  <si>
    <t>VENC.</t>
  </si>
  <si>
    <t>GLOSA</t>
  </si>
  <si>
    <t>DEBITO</t>
  </si>
  <si>
    <t>CREDITO</t>
  </si>
  <si>
    <t>0</t>
  </si>
  <si>
    <t>Cancela Docto 0 N° 201703 JEANNETE SANHUEZA</t>
  </si>
  <si>
    <t>10033645-6</t>
  </si>
  <si>
    <t>OLGUIN SALAZAR ROBERTO MARCELINO</t>
  </si>
  <si>
    <t>10951268-0</t>
  </si>
  <si>
    <t>CARO PINTO TAMAHI PAOLA DEL CARMEN</t>
  </si>
  <si>
    <t>Cancela Docto 0 Nº 201605 TAMAHI CARO</t>
  </si>
  <si>
    <t>APLICA DIFERENCIAS RENDICIONES TAMAHI CARO</t>
  </si>
  <si>
    <t>13453599-7</t>
  </si>
  <si>
    <t>LUQUE ZAPATA ANITA MARIA</t>
  </si>
  <si>
    <t>Cancela Docto 0 Nº 201604 ANITA MARIA LUQUE ZAPATA</t>
  </si>
  <si>
    <t>RENDICION DE GASTOS ANITA LUQUE CHQ 4531619</t>
  </si>
  <si>
    <t>Cancela Docto 0 Nº 201616 ANITA MARIA LUQUE ZAPATA</t>
  </si>
  <si>
    <t>RENDICION DE GASTOS ANITA LUQUE CHQ 4531712</t>
  </si>
  <si>
    <t>Cancela Docto 0 Nº 201625 ANITA MARIA LUQUE ZAPATA</t>
  </si>
  <si>
    <t>Cancela Docto 0 Nº 201625 LUQUE ZAPATA ANITA MARIA</t>
  </si>
  <si>
    <t>Cancela Docto 0 Nº 201643 LUQUE ZAPATA ANITA MARIA</t>
  </si>
  <si>
    <t>Cancela Docto 0 Nº 201704 LUQUE ZAPATA ANITA MARIA</t>
  </si>
  <si>
    <t>Cancela Docto 0 Nº 2160902 LUQUE ZAPATA ANITA MARI</t>
  </si>
  <si>
    <t>Cancela Docto 0 Nº 20160902 LUQUE ZAPATA ANITA MAR</t>
  </si>
  <si>
    <t>17603412-2</t>
  </si>
  <si>
    <t>FIGUERAS DIAZ CRISTIAN ANDRES</t>
  </si>
  <si>
    <t>Ing</t>
  </si>
  <si>
    <t>Cancela Docto 0 Nº 201502 CRISTIAN ANDRES FIGUERAS</t>
  </si>
  <si>
    <t>Cancela Docto 0 Nº 201503 CRISTIAN ANDRES FIGUERAS</t>
  </si>
  <si>
    <t>Detalle de Apertura</t>
  </si>
  <si>
    <t>Cancela Docto 0 Nº 201712 CRS CONSULTORES SPA</t>
  </si>
  <si>
    <t>11060200 Anticipo Proveedores</t>
  </si>
  <si>
    <t>Cancela Docto 0 Nº 1 MAPOCHE.CL</t>
  </si>
  <si>
    <t>11</t>
  </si>
  <si>
    <t>Cancela Docto 0 Nº 1 INGENIERIA E INFORMATICA NAVI</t>
  </si>
  <si>
    <t>34</t>
  </si>
  <si>
    <t>PROVISION FACTURAS POR RECIBIR - ARRIENDO SEDE CON</t>
  </si>
  <si>
    <t>Cancela Docto 0 Nº 1 TURISMO COCHA</t>
  </si>
  <si>
    <t>Cancela Docto 34 Nº 1 TURISMO COCHA</t>
  </si>
  <si>
    <t>Cancela Docto 0 Nº 1 ENEL S.A.</t>
  </si>
  <si>
    <t>IVA BANCO SANTANDER</t>
  </si>
  <si>
    <t>COMISION BANCO SANTANDER</t>
  </si>
  <si>
    <t>Cancela Docto 0 Nº 4 COMISION BANCO SANTANDER</t>
  </si>
  <si>
    <t>Cancela Docto 0 Nº 816 COMISION BANCO SANTANDER</t>
  </si>
  <si>
    <t>11060600 Deudores Varios</t>
  </si>
  <si>
    <t>8577610-K</t>
  </si>
  <si>
    <t>PAGO CONTRIBUCIONES 79-008 201609</t>
  </si>
  <si>
    <t>76500160-9</t>
  </si>
  <si>
    <t>PC D ALMEYDA 2462 ÑUÑOA 3927-080 20160630</t>
  </si>
  <si>
    <t>PC JP ALESSANDRI 3804 MACUL 7939-055 20160630</t>
  </si>
  <si>
    <t>PC D ALAMEYDA 2462 ÑUÑOA 3927-080 20160430</t>
  </si>
  <si>
    <t>Cancela Docto 0 Nº 1 INVERSIONES E INMOBILIARIA SA</t>
  </si>
  <si>
    <t>77424110-8</t>
  </si>
  <si>
    <t>INMOBILIARIA 4 SEPTIEMBRE LTDA</t>
  </si>
  <si>
    <t>PC ALAMEDA 1460 BX 1 SANTIAGO 390-020 20160630</t>
  </si>
  <si>
    <t>PC ALAMEDA 1460 BX 9 SANTIAGO 390-067 20160630</t>
  </si>
  <si>
    <t>PC ALAMEDA 1460 BX 7 SANTIAGO 390-065 20160630</t>
  </si>
  <si>
    <t>PC SERRANO 712 IQUIQUE 260-020 20160630</t>
  </si>
  <si>
    <t>PC MERCED 113 SAN FELIPE 144-005 20160630</t>
  </si>
  <si>
    <t>PC ALAMEDA 1460 BD 3 SANTIAGO 390-125 20160630</t>
  </si>
  <si>
    <t>PC ALAMEDA 1460 OF 101 SANTIAGO 390-126 20160630</t>
  </si>
  <si>
    <t>PC ALAMEDA 1460 BX 10 SANTIAGO 390-068 20160630</t>
  </si>
  <si>
    <t>PC ALAMEDA 1460 OF 1202B SANTIAGO 390-128 20160630</t>
  </si>
  <si>
    <t>PC F VELASCO 17 SANTIAGO 48-007 20160630</t>
  </si>
  <si>
    <t>PC ALAMEDA 1460 BX 2 SANTIAGO 390-060 20160630</t>
  </si>
  <si>
    <t>PC ALAMEDA 1460 BX 8 SANTIAGO 390-066 20160630</t>
  </si>
  <si>
    <t>PC ALAMEDA 1460 BX 6 SANTIAGO 390-064 20160630</t>
  </si>
  <si>
    <t>PC ALAMEDA 1460 BX 5 SANTIAGO 390-063 20160630</t>
  </si>
  <si>
    <t>PC ALAMEDA 1460 BX 4 SANTIAGO 390-062 20160630</t>
  </si>
  <si>
    <t>PC ALAMEDA 1460 BX 3 SANTIAGO 390-061 20160630</t>
  </si>
  <si>
    <t>PC VIC MACKENNA 1935 CALAMA 988-020 20160630</t>
  </si>
  <si>
    <t>PAGO CONTRIBUCIONES ROL988-020  - 201609</t>
  </si>
  <si>
    <t>Cancela Docto 0 Nº 1 INMOBILIARIA 4 SEPTIEMBRE LTD</t>
  </si>
  <si>
    <t>PAGO CONTRIBUCIONES ROL 144-005- 201609</t>
  </si>
  <si>
    <t>PAGO CONTRIBUCIONES ROL 390-128 - 201609</t>
  </si>
  <si>
    <t>PAGO CONTRIBUCIONES ROL 390-125  - 201609</t>
  </si>
  <si>
    <t>PAGO CONTRIBUCIONES ROL 390-020  - 201609</t>
  </si>
  <si>
    <t>PAGO CONTRIBUCIONES ROL 390-060  - 201609</t>
  </si>
  <si>
    <t>PAGO CONTRIBUCIONES ROL 390-061  - 201609</t>
  </si>
  <si>
    <t>PAGO CONTRIBUCIONES ROL 390-062  - 201609</t>
  </si>
  <si>
    <t>PAGO CONTRIBUCIONES ROL 390-063  - 201609</t>
  </si>
  <si>
    <t>PAGO CONTRIBUCIONES ROL 390-064  - 201609</t>
  </si>
  <si>
    <t>PAGO CONTRIBUCIONES ROL 390-065  - 201609</t>
  </si>
  <si>
    <t>PAGO CONTRIBUCIONES ROL 390-066  - 201609</t>
  </si>
  <si>
    <t>PAGO CONTRIBUCIONES ROL 390-067  - 201609</t>
  </si>
  <si>
    <t>PAGO CONTRIBUCIONES ROL 390-068  - 201609</t>
  </si>
  <si>
    <t>96505520-7</t>
  </si>
  <si>
    <t>PAGO CONTRIBUCIONES ROL 3927-080 201609</t>
  </si>
  <si>
    <t>PAGO CONTRIBUCIONES ROL 29-040 201609</t>
  </si>
  <si>
    <t>PAGO CONTRIBUCIONES ROL 127-003 -  2016 04-06-09</t>
  </si>
  <si>
    <t>PAGO CONTRIBUCIONES ROL 18-014 - 2013 A 201609</t>
  </si>
  <si>
    <t>PAGO CONTRIBUCIONES ROL 7939-055 201609</t>
  </si>
  <si>
    <t>PAGO CONTRIBUCIONES ROL 284-031 -  201611</t>
  </si>
  <si>
    <t>PAGO CONTRIBUCIONES ROL 5459-030 201609</t>
  </si>
  <si>
    <t>PAGO CONTRIBUCIONES ROL 190-186 201609</t>
  </si>
  <si>
    <t>ENEL S.A.SANTA LUCIA SAC</t>
  </si>
  <si>
    <t>BH 45 CARLOS BRAVO TOUTIN - PTMO SANTA LUCIA</t>
  </si>
  <si>
    <t>99591690-8</t>
  </si>
  <si>
    <t>201601 COT PREV CIRCULO AZUL FONASA</t>
  </si>
  <si>
    <t>201601 COT PREV CIRCULO AZUL AFP</t>
  </si>
  <si>
    <t>201602 COT PREV CIRCULO AZUL FONASA</t>
  </si>
  <si>
    <t>201602 COT PREV CIRCULO AZUL AFP</t>
  </si>
  <si>
    <t>201603 COT PREV CIRCULO AZUL FONASA</t>
  </si>
  <si>
    <t>201603 COT PREV CIRCULO AZUL AFP</t>
  </si>
  <si>
    <t>201604 COT PREV CIRCULO AZUL FONASA</t>
  </si>
  <si>
    <t>201604 COT PREV CIRCULO AZUL AFP</t>
  </si>
  <si>
    <t>201605 COT PREV CIRCULO AZUL FONASA</t>
  </si>
  <si>
    <t>201605 COT PREV CIRCULO AZUL AFP</t>
  </si>
  <si>
    <t>Cancela Docto 0 Nº 1 CIRCULO AZUL</t>
  </si>
  <si>
    <t>Cancela Docto 0 Nº 1 CIRCULO AZUL PREVISIONES 2016</t>
  </si>
  <si>
    <t>FXR TAMAHI CARO DIF CH 4531609 11.01.2016</t>
  </si>
  <si>
    <t>PC SERRANO 389 PTO MONTT 749-011 20160630</t>
  </si>
  <si>
    <t>PREVIRED PAGO FONASA  CIRCULO AZUL S.A. - 201608</t>
  </si>
  <si>
    <t>PREVIRED PAGO AFP  CIRCULO AZUL S.A. - 201608</t>
  </si>
  <si>
    <t>PAGO CONTRIBUCIONES ROL 749-011 201609 CIRCULO AZU</t>
  </si>
  <si>
    <t>CONTRIBUCIONES ROL 749-11 CIRCULO AZUL</t>
  </si>
  <si>
    <t>Cancela Docto 0 Nº 1 201512 COT PREV CIRCULO AZUL</t>
  </si>
  <si>
    <t>Cancela Docto 0 Nº 2 CIRCULO AZUL - PREVISIONES 20</t>
  </si>
  <si>
    <t>Cancela Docto 0 Nº 201607 CIRCULO AZUL</t>
  </si>
  <si>
    <t>Cancela Docto 0 Nº 201608 CIRCULO AZUL</t>
  </si>
  <si>
    <t>99999999-9</t>
  </si>
  <si>
    <t>.</t>
  </si>
  <si>
    <t>PC NUEVA YORK 53 OF 72 SANTIAGO 29-038 20160630</t>
  </si>
  <si>
    <t>PC NUEVA YORK 53 OF 74 SANTIAGO 29-040 20160630</t>
  </si>
  <si>
    <t>CONTRIBUCIONES ROL 29-038 EMISORA PDTE BALMACEDA</t>
  </si>
  <si>
    <t>CONTRIBUCIONES ROL 29-040 EMISORA PDTE BALMACEDA</t>
  </si>
  <si>
    <t>CONTRIBUCIONES ROL 29-40 EMISORA BALMACEDA S.A.</t>
  </si>
  <si>
    <t>CONTRIBUCIONES ROL 29-38 EMISORA BALMACEDA S.A.</t>
  </si>
  <si>
    <t>11060700 Anticipo Honorarios</t>
  </si>
  <si>
    <t>13067387-2</t>
  </si>
  <si>
    <t>MARISEL CABEZA GUAJARDO</t>
  </si>
  <si>
    <t>13174879-5</t>
  </si>
  <si>
    <t>GUSTAVO MAURICIO ROJAS GARNICASTH</t>
  </si>
  <si>
    <t>Cancela Docto 0 Nº 1 GUSTAVO MAURICIO ROJAS GARNIC</t>
  </si>
  <si>
    <t>11100400 Gastos Anticipados</t>
  </si>
  <si>
    <t>12010300 Terrenos</t>
  </si>
  <si>
    <t>12020800 Construcciones</t>
  </si>
  <si>
    <t>12030100 Maquinarias</t>
  </si>
  <si>
    <t>12030400 Equipos Computacionales</t>
  </si>
  <si>
    <t>12030500 Muebles y Útiles</t>
  </si>
  <si>
    <t>12060200 Depreciación Maquinarias y Equipos</t>
  </si>
  <si>
    <t>TOTAL DETALLE DE ACTIVOS</t>
  </si>
  <si>
    <t>DETALLE DE PASIVOS</t>
  </si>
  <si>
    <t>21050100 Proveedores nacionales</t>
  </si>
  <si>
    <t>Cancela Docto 34 Nº 1907 INGENIERIA E INFORMATICA</t>
  </si>
  <si>
    <t>Cancela Docto 34 Nº 22814 CIRCULO ESPAÑOL CENTRO S</t>
  </si>
  <si>
    <t>21050200 Honorarios por pagar</t>
  </si>
  <si>
    <t>6555573-5</t>
  </si>
  <si>
    <t>BH 78 GONZALO DUARTE HONORARIOS</t>
  </si>
  <si>
    <t>10586919-3</t>
  </si>
  <si>
    <t>BH 46 - WALDO CHACON - ASESORIA</t>
  </si>
  <si>
    <t>12976505-4</t>
  </si>
  <si>
    <t>PBH/23P. PARRA- REP.SEDE LINARES</t>
  </si>
  <si>
    <t>17238687-3</t>
  </si>
  <si>
    <t>EDUARDO  HERNANDEZ ASTUD</t>
  </si>
  <si>
    <t>Cancela Docto 11 Nº 28 EDUARDO JAVIER HERNANDEZ AS</t>
  </si>
  <si>
    <t>APOYO TRABAJO UNIVERSITARIO</t>
  </si>
  <si>
    <t>21050300 Remuneraciones por pagar</t>
  </si>
  <si>
    <t>4226249-8</t>
  </si>
  <si>
    <t>ROMERO ESCOBAR GUILLERMINA DEL CARMEN</t>
  </si>
  <si>
    <t>Cancela Docto 0 Nº 1 ROMERO ESCOBAR GUILLERMINA DE</t>
  </si>
  <si>
    <t>Remuneraciones por Pagar  ROMERO ESCOBAR GUILLERMI</t>
  </si>
  <si>
    <t>5071186-2</t>
  </si>
  <si>
    <t>CRUZ OVALLE FRANCISCO JOSE</t>
  </si>
  <si>
    <t>Cancela Docto 0 Nº 1 CRUZ OVALLE FRANCISCO JOSE</t>
  </si>
  <si>
    <t>Remuneraciones por Pagar  CRUZ OVALLE FRANCISCO JO</t>
  </si>
  <si>
    <t>Cancela Docto 0 Nº 1 OLGUIN SALAZAR ROBERTO MARCEL</t>
  </si>
  <si>
    <t>Remuneraciones por Pagar  OLGUIN SALAZAR ROBERTO M</t>
  </si>
  <si>
    <t>10855862-8</t>
  </si>
  <si>
    <t>NUÑEZ GUAJARDO ROSA AMELIA</t>
  </si>
  <si>
    <t>Cancela Docto 0 Nº 1 NUÑEZ GUAJARDO ROSA AMELIA</t>
  </si>
  <si>
    <t>Remuneraciones por Pagar  NUÑEZ GUAJARDO ROSA AMEL</t>
  </si>
  <si>
    <t>Cancela Docto 0 Nº 1 CARO PINTO TAMAHI PAOLA DEL C</t>
  </si>
  <si>
    <t>Remuneraciones por Pagar  CARO PINTO TAMAHI PAOLA</t>
  </si>
  <si>
    <t>11478304-8</t>
  </si>
  <si>
    <t>PASTENES MANCILLA MARIA ISABEL</t>
  </si>
  <si>
    <t>Cancela Docto 0 Nº 1 PASTENES MANCILLA MARIA ISABE</t>
  </si>
  <si>
    <t>Remuneraciones por Pagar  PASTENES MANCILLA MARIA</t>
  </si>
  <si>
    <t>12325801-0</t>
  </si>
  <si>
    <t>PARADA CID MIRTA MARCELA</t>
  </si>
  <si>
    <t>Cancela Docto 0 Nº 1 PARADA CID MIRTA MARCELA</t>
  </si>
  <si>
    <t>Remuneraciones por Pagar  PARADA CID MIRTA MARCELA</t>
  </si>
  <si>
    <t>Cancela Docto 0 Nº 1 LUQUE ZAPATA ANITA MARIA</t>
  </si>
  <si>
    <t>Remuneraciones por Pagar  LUQUE ZAPATA ANITA MARIA</t>
  </si>
  <si>
    <t>13672152-6</t>
  </si>
  <si>
    <t>SIME ZEGARRA JUAN MATIAS</t>
  </si>
  <si>
    <t>Cancela Docto 0 Nº 1 SIME ZEGARRA JUAN MATIAS</t>
  </si>
  <si>
    <t>Remuneraciones por Pagar  SIME ZEGARRA JUAN MATIAS</t>
  </si>
  <si>
    <t>MATIAS SIME-FINIQUITO TRABAJO</t>
  </si>
  <si>
    <t>Cancela Docto 0 Nº 1 ZAPATA HENRIQUEZ NICOLAS ALEJ</t>
  </si>
  <si>
    <t>Remuneraciones por Pagar  ZAPATA HENRIQUEZ NICOLAS</t>
  </si>
  <si>
    <t>17588134-4</t>
  </si>
  <si>
    <t>GALLARDO SOTO MANUEL ALFREDO</t>
  </si>
  <si>
    <t>Cancela Docto 0 Nº 1 GALLARDO SOTO MANUEL ALFREDO</t>
  </si>
  <si>
    <t>Remuneraciones por Pagar  GALLARDO SOTO MANUEL ALF</t>
  </si>
  <si>
    <t>Cancela Docto 0 Nº 1 FIGUERAS DIAZ CRISTIAN ANDRES</t>
  </si>
  <si>
    <t>Remuneraciones por Pagar  FIGUERAS DIAZ CRISTIAN A</t>
  </si>
  <si>
    <t>21050600 Cuotas sindicato por pagar</t>
  </si>
  <si>
    <t>1-9</t>
  </si>
  <si>
    <t>SINDICATO TRABAJADORES PDC</t>
  </si>
  <si>
    <t>RECLASIFICA CUENTAS - SINDICATO PDC</t>
  </si>
  <si>
    <t>Cancela Docto 0 Nº 201702 SINDICATO TRABAJADORES P</t>
  </si>
  <si>
    <t>Cancela Docto 0 Nº 201607 GUILLERMINA ROMERO ESCOB</t>
  </si>
  <si>
    <t>Descuento cuota Sindicato ROMERO ESCOBAR GUILLERMI</t>
  </si>
  <si>
    <t>Cancela CUOTA SEPTIEMBRE Y OCTUBRE 2016 - SINDICAT</t>
  </si>
  <si>
    <t>Cancela Docto 0 Nº 11 CRUZ OVALLE FRANCISCO JOSE</t>
  </si>
  <si>
    <t>PAGO CUOTA SINDICATO JUN-JUL-AGO 2016</t>
  </si>
  <si>
    <t>Cancela Docto 0 Nº 201607 FRANCISCO CRUZ OVALLE</t>
  </si>
  <si>
    <t>Descuento cuota Sindicato CRUZ OVALLE FRANCISCO JO</t>
  </si>
  <si>
    <t>Cancela Docto 0 Nº 201607 TAMAHI CARO</t>
  </si>
  <si>
    <t>Descuento cuota Sindicato CARO PINTO TAMAHI PAOLA</t>
  </si>
  <si>
    <t>13095436-7</t>
  </si>
  <si>
    <t>TORRES ARAGON RODRIGO ANDRES</t>
  </si>
  <si>
    <t>Descuento cuota Sindicato TORRES ARAGON RODRIGO AN</t>
  </si>
  <si>
    <t>CUOTA SINDICATO PDC - DICIEMBRE 2016- ENERO 2017</t>
  </si>
  <si>
    <t>21050700 Rendiciones por pagar</t>
  </si>
  <si>
    <t>Cancela Docto 0 Nº 201718 DIEGO CALDERON</t>
  </si>
  <si>
    <t>Cancela Docto 0 Nº 201719 DIEGO CALDERON</t>
  </si>
  <si>
    <t>21080101 Facturas por Recibir</t>
  </si>
  <si>
    <t>PROVISION FACTURAS POR RECIBIR - MEMO 39 DIEGO CAL</t>
  </si>
  <si>
    <t>Cancela Docto 0 Nº 1 PROVISION FACTURAS POR RECIBI</t>
  </si>
  <si>
    <t>21080201 Provisión Vacaciones</t>
  </si>
  <si>
    <t>21080407 Cotizaciones previsionales por pagar</t>
  </si>
  <si>
    <t>21080502 Retenciones Honorarios y Dietas</t>
  </si>
  <si>
    <t>21080503 Retenciones Impto. Unico 2º Categ.</t>
  </si>
  <si>
    <t>23010000 Capital Pagado</t>
  </si>
  <si>
    <t>23020000 Reservas Revalorizacion del Capital</t>
  </si>
  <si>
    <t>23070300 Pérdidas Acumuladas (Menos)</t>
  </si>
  <si>
    <t>TOTAL DETALLE DE PASIVOS</t>
  </si>
  <si>
    <t>R.u.t.</t>
  </si>
  <si>
    <t>LIBRO DIARIO</t>
  </si>
  <si>
    <t>Correspondientes al Periodo desde el 01/01/2017 al 28/02/2017</t>
  </si>
  <si>
    <t>Comprobantes MES DE ENERO</t>
  </si>
  <si>
    <t>Nº de Comprobante 1</t>
  </si>
  <si>
    <t>TRASPASO</t>
  </si>
  <si>
    <t>Día 1</t>
  </si>
  <si>
    <t>C.R.</t>
  </si>
  <si>
    <t xml:space="preserve">Número </t>
  </si>
  <si>
    <t>RUT</t>
  </si>
  <si>
    <t>Debe</t>
  </si>
  <si>
    <t>Haber</t>
  </si>
  <si>
    <t>11010100</t>
  </si>
  <si>
    <t>ASIENTO DE APERTURA 2017</t>
  </si>
  <si>
    <t>11010304</t>
  </si>
  <si>
    <t>11010305</t>
  </si>
  <si>
    <t>11010306</t>
  </si>
  <si>
    <t>11050400</t>
  </si>
  <si>
    <t>11060200</t>
  </si>
  <si>
    <t>12030100</t>
  </si>
  <si>
    <t>21050600</t>
  </si>
  <si>
    <t>21080101</t>
  </si>
  <si>
    <t>21080201</t>
  </si>
  <si>
    <t>23080000</t>
  </si>
  <si>
    <t>TOTAL COMPROBANTE Nº 1</t>
  </si>
  <si>
    <t>Nº de Comprobante 2</t>
  </si>
  <si>
    <t>INGRESO</t>
  </si>
  <si>
    <t>Día 3</t>
  </si>
  <si>
    <t>APORTE ORDINARIO PDC - ANGELA  CORTES SAUD</t>
  </si>
  <si>
    <t>41010000</t>
  </si>
  <si>
    <t>700001000</t>
  </si>
  <si>
    <t>TOTAL COMPROBANTE Nº 2</t>
  </si>
  <si>
    <t>Nº de Comprobante 3</t>
  </si>
  <si>
    <t>APORTE ORDINARIO PDC - RODRIGO AZOCAR HIDALGO</t>
  </si>
  <si>
    <t>TOTAL COMPROBANTE Nº 3</t>
  </si>
  <si>
    <t>Nº de Comprobante 4</t>
  </si>
  <si>
    <t>APORTE EXTRAORDINARIO JDC- RECAUDACION PAC</t>
  </si>
  <si>
    <t>41020000</t>
  </si>
  <si>
    <t>TOTAL COMPROBANTE Nº 4</t>
  </si>
  <si>
    <t>Nº de Comprobante 5</t>
  </si>
  <si>
    <t>Día 4</t>
  </si>
  <si>
    <t>APORTE ORDINARIO PDC - SERGIO CORVALAN VALENZUELA</t>
  </si>
  <si>
    <t>TOTAL COMPROBANTE Nº 5</t>
  </si>
  <si>
    <t>Nº de Comprobante 6</t>
  </si>
  <si>
    <t>APORTE EXTRAORDINARIO JDC - CECILIA PESCE UNDURRAG</t>
  </si>
  <si>
    <t>TOTAL COMPROBANTE Nº 6</t>
  </si>
  <si>
    <t>Nº de Comprobante 7</t>
  </si>
  <si>
    <t>EGRESO</t>
  </si>
  <si>
    <t>Día 5</t>
  </si>
  <si>
    <t>Cancela Docto 34 Nº 6496277 TURISMO COCHA</t>
  </si>
  <si>
    <t>TOTAL COMPROBANTE Nº 7</t>
  </si>
  <si>
    <t>Nº de Comprobante 8</t>
  </si>
  <si>
    <t>CANCELA DOCTO 34 N°6496278 TURISMO COCHA</t>
  </si>
  <si>
    <t>TOTAL COMPROBANTE Nº 8</t>
  </si>
  <si>
    <t>Nº de Comprobante 9</t>
  </si>
  <si>
    <t>APORTE EXTRAORDINARIO PDC - FINANZAS PROOV SERV</t>
  </si>
  <si>
    <t>TOTAL COMPROBANTE Nº 9</t>
  </si>
  <si>
    <t>Nº de Comprobante 10</t>
  </si>
  <si>
    <t>APORTE EXTRAORDINARIO JDC - IGNACIO VARGAS ROCO</t>
  </si>
  <si>
    <t>TOTAL COMPROBANTE Nº 10</t>
  </si>
  <si>
    <t>Nº de Comprobante 11</t>
  </si>
  <si>
    <t>Día 6</t>
  </si>
  <si>
    <t>CANCELA DOCTO 0 N° 201701 PARADA CID MIRTA MARCELA</t>
  </si>
  <si>
    <t>TOTAL COMPROBANTE Nº 11</t>
  </si>
  <si>
    <t>Nº de Comprobante 12</t>
  </si>
  <si>
    <t>CANCELA DOCTO 0 N° 201702 JEANNETTE SANHUEZA</t>
  </si>
  <si>
    <t>TOTAL COMPROBANTE Nº 12</t>
  </si>
  <si>
    <t>Nº de Comprobante 13</t>
  </si>
  <si>
    <t>ARRIENDO SEDE LINARES - MES DE ENERO 2017</t>
  </si>
  <si>
    <t>41090000</t>
  </si>
  <si>
    <t>TOTAL COMPROBANTE Nº 13</t>
  </si>
  <si>
    <t>Nº de Comprobante 14</t>
  </si>
  <si>
    <t>APORTE ORDINARIO PDC - SERGIO MOLINA SILVA</t>
  </si>
  <si>
    <t>TOTAL COMPROBANTE Nº 14</t>
  </si>
  <si>
    <t>Nº de Comprobante 15</t>
  </si>
  <si>
    <t>Día 9</t>
  </si>
  <si>
    <t>APORTE ORDINARIO PDC - HUGO CARDENAS VERA</t>
  </si>
  <si>
    <t>TOTAL COMPROBANTE Nº 15</t>
  </si>
  <si>
    <t>Nº de Comprobante 16</t>
  </si>
  <si>
    <t>APORTE ORDINARIO PDC - JAVIER OSORIO SEPULVEDA</t>
  </si>
  <si>
    <t>TOTAL COMPROBANTE Nº 16</t>
  </si>
  <si>
    <t>Nº de Comprobante 17</t>
  </si>
  <si>
    <t>APORTE ORDINARIO PDC - JORGE CORREA SUTIL</t>
  </si>
  <si>
    <t>TOTAL COMPROBANTE Nº 17</t>
  </si>
  <si>
    <t>Nº de Comprobante 18</t>
  </si>
  <si>
    <t>Día 10</t>
  </si>
  <si>
    <t>CANCELA DOCTO 34 N°24399257 BCO SANTANDER</t>
  </si>
  <si>
    <t>TOTAL COMPROBANTE Nº 18</t>
  </si>
  <si>
    <t>Nº de Comprobante 19</t>
  </si>
  <si>
    <t>Día 11</t>
  </si>
  <si>
    <t>SERVICIO IMPUESTOS INTERNOS - RET 10% BH</t>
  </si>
  <si>
    <t>SERVICIO IMPUESTOS INTERNOS - IMP UNICO TRAB</t>
  </si>
  <si>
    <t>SERVICIO IMPUESTO INTERNOS - PAGO PERIODO 12-2016</t>
  </si>
  <si>
    <t>TOTAL COMPROBANTE Nº 19</t>
  </si>
  <si>
    <t>Nº de Comprobante 20</t>
  </si>
  <si>
    <t>Día 12</t>
  </si>
  <si>
    <t>APORTE ORDINARIO PDC - ALVARO VILLANUEVA ROJAS</t>
  </si>
  <si>
    <t>TOTAL COMPROBANTE Nº 20</t>
  </si>
  <si>
    <t>Nº de Comprobante 21</t>
  </si>
  <si>
    <t>APORTE ORDINARIO PDC - NICOLAS FARRAN FIGUEROA</t>
  </si>
  <si>
    <t>TOTAL COMPROBANTE Nº 21</t>
  </si>
  <si>
    <t>Nº de Comprobante 22</t>
  </si>
  <si>
    <t>Día 13</t>
  </si>
  <si>
    <t>APORTE ORDINARIO PDC- NEMESIO ARANCIBIA TORRES</t>
  </si>
  <si>
    <t>TOTAL COMPROBANTE Nº 22</t>
  </si>
  <si>
    <t>Nº de Comprobante 23</t>
  </si>
  <si>
    <t>APORTE ORDINARIO PDC - TONCI TOMIC JAKAS</t>
  </si>
  <si>
    <t>TOTAL COMPROBANTE Nº 23</t>
  </si>
  <si>
    <t>Nº de Comprobante 24</t>
  </si>
  <si>
    <t>Día 16</t>
  </si>
  <si>
    <t>APORTE ORDINARIO PDC - JOSE GUZMAN CORREA</t>
  </si>
  <si>
    <t>TOTAL COMPROBANTE Nº 24</t>
  </si>
  <si>
    <t>Nº de Comprobante 25</t>
  </si>
  <si>
    <t>APORTE EXTRAORDINARIO JDC - MANUEL GALLARDO SOTO</t>
  </si>
  <si>
    <t>TOTAL COMPROBANTE Nº 25</t>
  </si>
  <si>
    <t>Nº de Comprobante 26</t>
  </si>
  <si>
    <t>APORTE EXTRAORDINARIO BCO SANTANDER RECAUDACION PA</t>
  </si>
  <si>
    <t>TOTAL COMPROBANTE Nº 26</t>
  </si>
  <si>
    <t>Nº de Comprobante 27</t>
  </si>
  <si>
    <t>Día 18</t>
  </si>
  <si>
    <t>11010200</t>
  </si>
  <si>
    <t>Caja</t>
  </si>
  <si>
    <t>COMPROBANTE NULO</t>
  </si>
  <si>
    <t>TOTAL COMPROBANTE Nº 27</t>
  </si>
  <si>
    <t>Nº de Comprobante 28</t>
  </si>
  <si>
    <t>DEVOLUCION FDO POR RENDIR M PARADA - 201701</t>
  </si>
  <si>
    <t>CANELA DOCTO N° 201701 PARADA CID MIRTA MARCELA</t>
  </si>
  <si>
    <t>TOTAL COMPROBANTE Nº 28</t>
  </si>
  <si>
    <t>Nº de Comprobante 29</t>
  </si>
  <si>
    <t>DEVOLUCION FDO POR RENDIR J SANHUEZA - 201702</t>
  </si>
  <si>
    <t>TOTAL COMPROBANTE Nº 29</t>
  </si>
  <si>
    <t>Nº de Comprobante 30</t>
  </si>
  <si>
    <t>APORTE EXTRAORDINARIO JDC - RICARDO FRENCH-DAVIS</t>
  </si>
  <si>
    <t>TOTAL COMPROBANTE Nº 30</t>
  </si>
  <si>
    <t>Nº de Comprobante 31</t>
  </si>
  <si>
    <t>APORTE EXTRAODINARIO JDC - LAURA PALACIOS MARAMBIO</t>
  </si>
  <si>
    <t>TOTAL COMPROBANTE Nº 31</t>
  </si>
  <si>
    <t>Nº de Comprobante 40</t>
  </si>
  <si>
    <t>CANCELA DOCTO 34 N° 844 JUAN CARLOS ARIAS HIDALGO</t>
  </si>
  <si>
    <t>TOTAL COMPROBANTE Nº 40</t>
  </si>
  <si>
    <t>Nº de Comprobante 41</t>
  </si>
  <si>
    <t>CANCELA DOCTO 34 N° 657 RUBY MARIANA SILVA CUTBILL</t>
  </si>
  <si>
    <t>TOTAL COMPROBANTE Nº 41</t>
  </si>
  <si>
    <t>Nº de Comprobante 42</t>
  </si>
  <si>
    <t>CANCELA DOCTO 34 N° 2031 IMPORTADORA LAKSHMIN LTDA</t>
  </si>
  <si>
    <t>TOTAL COMPROBANTE Nº 42</t>
  </si>
  <si>
    <t>Nº de Comprobante 43</t>
  </si>
  <si>
    <t>CANCELA DOCTO 34 N° 5107 SERVICIOS Y ASESORIAS GRA</t>
  </si>
  <si>
    <t>TOTAL COMPROBANTE Nº 43</t>
  </si>
  <si>
    <t>Nº de Comprobante 44</t>
  </si>
  <si>
    <t>TOTAL COMPROBANTE Nº 44</t>
  </si>
  <si>
    <t>Nº de Comprobante 45</t>
  </si>
  <si>
    <t>CANCELA DOCTO 34 N° 2571 GRAFICA TOTALPRINT SPA</t>
  </si>
  <si>
    <t>TOTAL COMPROBANTE Nº 45</t>
  </si>
  <si>
    <t>Nº de Comprobante 46</t>
  </si>
  <si>
    <t>CANCELA DOCTO 11 N° 54 SEBASTIAN GAYOSO GONZALEZ</t>
  </si>
  <si>
    <t>TOTAL COMPROBANTE Nº 46</t>
  </si>
  <si>
    <t>Nº de Comprobante 47</t>
  </si>
  <si>
    <t>TOTAL COMPROBANTE Nº 47</t>
  </si>
  <si>
    <t>Nº de Comprobante 32</t>
  </si>
  <si>
    <t>Día 19</t>
  </si>
  <si>
    <t>APORTE ORDINARIO PDC - CONGRESO</t>
  </si>
  <si>
    <t>TOTAL COMPROBANTE Nº 32</t>
  </si>
  <si>
    <t>Nº de Comprobante 33</t>
  </si>
  <si>
    <t>APORTE EXTRAORDINARIO JDC - NELSON HADAD HERESY</t>
  </si>
  <si>
    <t>TOTAL COMPROBANTE Nº 33</t>
  </si>
  <si>
    <t>Nº de Comprobante 34</t>
  </si>
  <si>
    <t>APORTE EXTRAORDINARIO JDC - ABUD MASSAD</t>
  </si>
  <si>
    <t>TOTAL COMPROBANTE Nº 34</t>
  </si>
  <si>
    <t>Nº de Comprobante 35</t>
  </si>
  <si>
    <t>APORTE EXTRAORDINARIO JDC - CONGRESO</t>
  </si>
  <si>
    <t>TOTAL COMPROBANTE Nº 35</t>
  </si>
  <si>
    <t>Nº de Comprobante 36</t>
  </si>
  <si>
    <t>10</t>
  </si>
  <si>
    <t>CANCELA DOCTO 10 N° 192197 RENE ALEJANDRO MARTINEZ</t>
  </si>
  <si>
    <t>33160200</t>
  </si>
  <si>
    <t>100001000</t>
  </si>
  <si>
    <t>FDO POR RENDIR 201701 - GASTO TRASLADO</t>
  </si>
  <si>
    <t>FDO POR RENDIR 201701 - GASTO TRASLADO PAQUETES</t>
  </si>
  <si>
    <t>TOTAL COMPROBANTE Nº 36</t>
  </si>
  <si>
    <t>Nº de Comprobante 37</t>
  </si>
  <si>
    <t>33160400</t>
  </si>
  <si>
    <t>FDO POR RENDIR JEANNETTE SANHUEZA - GASTO ALIMENTA</t>
  </si>
  <si>
    <t>FDO POR RENDIR JEANNETTE SANHUEZA - GASTO TRASLADO</t>
  </si>
  <si>
    <t>TOTAL COMPROBANTE Nº 37</t>
  </si>
  <si>
    <t>Nº de Comprobante 38</t>
  </si>
  <si>
    <t>CANCELA DOCTO 0 N° 39 DIEGO CALDERON - FDO POR REN</t>
  </si>
  <si>
    <t>TOTAL COMPROBANTE Nº 38</t>
  </si>
  <si>
    <t>Nº de Comprobante 39</t>
  </si>
  <si>
    <t>FDO POR RENDIR ANITA LUQUE - G TRASLADO</t>
  </si>
  <si>
    <t>33130400</t>
  </si>
  <si>
    <t>FDO POR RENDIR ANITA LUQUE - GASTO DIRECTV</t>
  </si>
  <si>
    <t>33160900</t>
  </si>
  <si>
    <t>FDO POR RENDIR ANITA LUQUE - GASTO COPIA DE LLAVES</t>
  </si>
  <si>
    <t>FDO POR RENDIR ANITA LUQUE - GASTO BEBIDAS REUNION</t>
  </si>
  <si>
    <t>33130600</t>
  </si>
  <si>
    <t>FDO POR RENDIR ANITA LUQUE - GASTO PERGAMINOS PEGA</t>
  </si>
  <si>
    <t>FDO POR RENDIR ANITA LUQUE - DEV SOBRANTE FDOX REN</t>
  </si>
  <si>
    <t>CANCELA DOCTO 0 N° 201662 LUQUE ZAPATA ANITA MARIA</t>
  </si>
  <si>
    <t>TOTAL COMPROBANTE Nº 39</t>
  </si>
  <si>
    <t>Nº de Comprobante 48</t>
  </si>
  <si>
    <t>CANCELA DOCTO 0 N° 1 WEI CHILE S.A. TONER JDC</t>
  </si>
  <si>
    <t>TOTAL COMPROBANTE Nº 48</t>
  </si>
  <si>
    <t>Nº de Comprobante 49</t>
  </si>
  <si>
    <t>Día 20</t>
  </si>
  <si>
    <t>CANCELA DOCTO 34 N° 9366841 PROVEEDORES INTEGRALES</t>
  </si>
  <si>
    <t>TOTAL COMPROBANTE Nº 49</t>
  </si>
  <si>
    <t>Nº de Comprobante 50</t>
  </si>
  <si>
    <t>CANCELA DOCTO 11 N° 6 JEISEY ABIGAIL ESPINOZA ZAMO</t>
  </si>
  <si>
    <t>TOTAL COMPROBANTE Nº 50</t>
  </si>
  <si>
    <t>Nº de Comprobante 51</t>
  </si>
  <si>
    <t>SERVEL - APORTE PARTIDOS POLITICOS</t>
  </si>
  <si>
    <t>TOTAL COMPROBANTE Nº 51</t>
  </si>
  <si>
    <t>Nº de Comprobante 52</t>
  </si>
  <si>
    <t>TOTAL COMPROBANTE Nº 52</t>
  </si>
  <si>
    <t>Nº de Comprobante 53</t>
  </si>
  <si>
    <t>APORTE ORDINARIO PDC - ANGELA CORTES SAUD</t>
  </si>
  <si>
    <t>TOTAL COMPROBANTE Nº 53</t>
  </si>
  <si>
    <t>Nº de Comprobante 54</t>
  </si>
  <si>
    <t>APORTE ORDINARIO PDC - KARL DIETERT REYES</t>
  </si>
  <si>
    <t>TOTAL COMPROBANTE Nº 54</t>
  </si>
  <si>
    <t>Nº de Comprobante 55</t>
  </si>
  <si>
    <t>APORTE EXTRAORDINARIO JDC - CHAVARRIA HERNANDEZ</t>
  </si>
  <si>
    <t>TOTAL COMPROBANTE Nº 55</t>
  </si>
  <si>
    <t>Nº de Comprobante 56</t>
  </si>
  <si>
    <t>APORTE EXTRAORDINARIO JDC - EDUARDO VALDERAS TELLO</t>
  </si>
  <si>
    <t>TOTAL COMPROBANTE Nº 56</t>
  </si>
  <si>
    <t>Nº de Comprobante 57</t>
  </si>
  <si>
    <t>FDO POR RENDIR DIEGO CALDERON - GASTO TRASLADO</t>
  </si>
  <si>
    <t>FDO POR RENDIR DIEGO CALDERON - GASTO ALIMENTO</t>
  </si>
  <si>
    <t>FDO POR RENDIR DIEGO CALDERON - GASTO ART OFICINA</t>
  </si>
  <si>
    <t>CANCELA DOCTO 11 N° 82 FELIPE ENRIQUE AHUMADA CALD</t>
  </si>
  <si>
    <t>TOTAL COMPROBANTE Nº 57</t>
  </si>
  <si>
    <t>Nº de Comprobante 58</t>
  </si>
  <si>
    <t>Día 23</t>
  </si>
  <si>
    <t>SERVEL  - APORTE PARTIDOS POLITICOS</t>
  </si>
  <si>
    <t>41100000</t>
  </si>
  <si>
    <t>TOTAL COMPROBANTE Nº 58</t>
  </si>
  <si>
    <t>Nº de Comprobante 59</t>
  </si>
  <si>
    <t>APORTE ORDINARIO PDC - GUILLERMO HERRERA ESPARZA</t>
  </si>
  <si>
    <t>TOTAL COMPROBANTE Nº 59</t>
  </si>
  <si>
    <t>Nº de Comprobante 60</t>
  </si>
  <si>
    <t>TOTAL COMPROBANTE Nº 60</t>
  </si>
  <si>
    <t>Nº de Comprobante 61</t>
  </si>
  <si>
    <t>APORTE ORDINARIO PDC - FELIPE DELPIN AGUILAR</t>
  </si>
  <si>
    <t>TOTAL COMPROBANTE Nº 61</t>
  </si>
  <si>
    <t>Nº de Comprobante 62</t>
  </si>
  <si>
    <t>APORTE ORDINARIO PDC - HECTOR BRAVO ROMAN</t>
  </si>
  <si>
    <t>TOTAL COMPROBANTE Nº 62</t>
  </si>
  <si>
    <t>Nº de Comprobante 63</t>
  </si>
  <si>
    <t>APORTE ORDINARIO PDC - RICARDO VIAL ORTIZ</t>
  </si>
  <si>
    <t>TOTAL COMPROBANTE Nº 63</t>
  </si>
  <si>
    <t>Nº de Comprobante 64</t>
  </si>
  <si>
    <t>Día 24</t>
  </si>
  <si>
    <t>CANCELA DOCTO 34 N° 2579 JAIME ENRIQUE RIQUELME GO</t>
  </si>
  <si>
    <t>TOTAL COMPROBANTE Nº 64</t>
  </si>
  <si>
    <t>Nº de Comprobante 65</t>
  </si>
  <si>
    <t>CANCELA DOCTO 34 N° 857 JUAN CARLOS ARIAS HIDALGO</t>
  </si>
  <si>
    <t>TOTAL COMPROBANTE Nº 65</t>
  </si>
  <si>
    <t>Nº de Comprobante 66</t>
  </si>
  <si>
    <t>CANCELA DOCTO 34 N° 5123 SERVICIOS Y ASESORIAS GRA</t>
  </si>
  <si>
    <t>TOTAL COMPROBANTE Nº 66</t>
  </si>
  <si>
    <t>Nº de Comprobante 67</t>
  </si>
  <si>
    <t>TOTAL COMPROBANTE Nº 67</t>
  </si>
  <si>
    <t>Nº de Comprobante 68</t>
  </si>
  <si>
    <t>Cancela Docto 34 N° 9366709 PROVEEDORES INTEGRALES</t>
  </si>
  <si>
    <t>FDO. POR RENDIR 201703-GASTOS TRASLADO</t>
  </si>
  <si>
    <t>FDO. POR RENDIR 201703-GASTOS ISAPRE</t>
  </si>
  <si>
    <t>TOTAL COMPROBANTE Nº 68</t>
  </si>
  <si>
    <t>Nº de Comprobante 69</t>
  </si>
  <si>
    <t>TOTAL COMPROBANTE Nº 69</t>
  </si>
  <si>
    <t>Nº de Comprobante 70</t>
  </si>
  <si>
    <t>TOTAL COMPROBANTE Nº 70</t>
  </si>
  <si>
    <t>Nº de Comprobante 71</t>
  </si>
  <si>
    <t>Cancela Docto 0 N° 201705 LUQUE ZAPATA ANITA MARIA</t>
  </si>
  <si>
    <t>TOTAL COMPROBANTE Nº 71</t>
  </si>
  <si>
    <t>Nº de Comprobante 72</t>
  </si>
  <si>
    <t>Cancela Docto 33 N° 23967 COMERCIAL SHOOT CHILE LT</t>
  </si>
  <si>
    <t>TOTAL COMPROBANTE Nº 72</t>
  </si>
  <si>
    <t>Nº de Comprobante 73</t>
  </si>
  <si>
    <t>APORTE ORDINARIO PDC-OSCAR VILLAGRA RIVERA</t>
  </si>
  <si>
    <t>TOTAL COMPROBANTE Nº 73</t>
  </si>
  <si>
    <t>Nº de Comprobante 74</t>
  </si>
  <si>
    <t>APORTE ORDINARIO PDC-JORGE VEGA SAAVEDRA</t>
  </si>
  <si>
    <t>TOTAL COMPROBANTE Nº 74</t>
  </si>
  <si>
    <t>Nº de Comprobante 75</t>
  </si>
  <si>
    <t>APORTE ORDINARIO PDC-NICOLAS SAEZ PAÑERO</t>
  </si>
  <si>
    <t>TOTAL COMPROBANTE Nº 75</t>
  </si>
  <si>
    <t>Nº de Comprobante 76</t>
  </si>
  <si>
    <t>Cancela Docto 0 N° 40 DIEGO CALDERON</t>
  </si>
  <si>
    <t>TOTAL COMPROBANTE Nº 76</t>
  </si>
  <si>
    <t>Nº de Comprobante 77</t>
  </si>
  <si>
    <t>FDO. POR RENDIR DIEGO CALDERON-GASTO TRASLADO</t>
  </si>
  <si>
    <t>Cancela Docto 11 N° 1 GASTON OSVALDO ALVEAR GOMEZ</t>
  </si>
  <si>
    <t>TOTAL COMPROBANTE Nº 77</t>
  </si>
  <si>
    <t>Nº de Comprobante 78</t>
  </si>
  <si>
    <t>Día 25</t>
  </si>
  <si>
    <t>APORTE ORDINARIO PDC-EDMUNDO PEREZ YOMA</t>
  </si>
  <si>
    <t>TOTAL COMPROBANTE Nº 78</t>
  </si>
  <si>
    <t>Nº de Comprobante 79</t>
  </si>
  <si>
    <t>TOTAL COMPROBANTE Nº 79</t>
  </si>
  <si>
    <t>Nº de Comprobante 80</t>
  </si>
  <si>
    <t>Día 26</t>
  </si>
  <si>
    <t>Cancela Docto 34 N° 144 CRS CONSULTORES SPA</t>
  </si>
  <si>
    <t>TOTAL COMPROBANTE Nº 80</t>
  </si>
  <si>
    <t>Nº de Comprobante 81</t>
  </si>
  <si>
    <t>Cancela Docto 0 N° 1 CRS CONSULTORES SPA-ASES.2017</t>
  </si>
  <si>
    <t>TOTAL COMPROBANTE Nº 81</t>
  </si>
  <si>
    <t>Nº de Comprobante 82</t>
  </si>
  <si>
    <t>Cancela Docto 0 N° 201706 OLGUIN SALAZAR ROBERTO M</t>
  </si>
  <si>
    <t>TOTAL COMPROBANTE Nº 82</t>
  </si>
  <si>
    <t>Nº de Comprobante 83</t>
  </si>
  <si>
    <t>FDO. POR RENDIR ROBERTO OLGUIN -FOTOC. RATIFICACIO</t>
  </si>
  <si>
    <t>TOTAL COMPROBANTE Nº 83</t>
  </si>
  <si>
    <t>Nº de Comprobante 84</t>
  </si>
  <si>
    <t>33130100</t>
  </si>
  <si>
    <t>ARRIENDO SEDE CONCEPCION-ENERO 2017</t>
  </si>
  <si>
    <t>TOTAL COMPROBANTE Nº 84</t>
  </si>
  <si>
    <t>Nº de Comprobante 85</t>
  </si>
  <si>
    <t>APORTE EXTRAORDINARIO JDC-CRISTHIAN LAZO NAVARRO</t>
  </si>
  <si>
    <t>TOTAL COMPROBANTE Nº 85</t>
  </si>
  <si>
    <t>Nº de Comprobante 86</t>
  </si>
  <si>
    <t>Día 30</t>
  </si>
  <si>
    <t>TOTAL COMPROBANTE Nº 86</t>
  </si>
  <si>
    <t>Nº de Comprobante 87</t>
  </si>
  <si>
    <t>Cancela Docto 0 N° 201701 CRUZ OVALLE FRANCISCO</t>
  </si>
  <si>
    <t>TOTAL COMPROBANTE Nº 87</t>
  </si>
  <si>
    <t>Nº de Comprobante 88</t>
  </si>
  <si>
    <t>Cancela Docto 0 N° 201701 LUQUE ZAPATA ANITA MARIA</t>
  </si>
  <si>
    <t>TOTAL COMPROBANTE Nº 88</t>
  </si>
  <si>
    <t>Nº de Comprobante 89</t>
  </si>
  <si>
    <t>Cancela Docto 0 N° 201701 OLGUIN SALAZAR ROBERTO M</t>
  </si>
  <si>
    <t>TOTAL COMPROBANTE Nº 89</t>
  </si>
  <si>
    <t>Nº de Comprobante 90</t>
  </si>
  <si>
    <t>Cancela Docto 0 N° 201701 NUÑEZ GUAJARDO ROSA AMEL</t>
  </si>
  <si>
    <t>TOTAL COMPROBANTE Nº 90</t>
  </si>
  <si>
    <t>Nº de Comprobante 91</t>
  </si>
  <si>
    <t>Cancela Docto 0 N° 201701 CARO PINTO TAMAHI PAOLA</t>
  </si>
  <si>
    <t>TOTAL COMPROBANTE Nº 91</t>
  </si>
  <si>
    <t>Nº de Comprobante 92</t>
  </si>
  <si>
    <t>Cancela Docto 0 N° 201701 PASTENES MANCILLA MARIA</t>
  </si>
  <si>
    <t>TOTAL COMPROBANTE Nº 92</t>
  </si>
  <si>
    <t>Nº de Comprobante 93</t>
  </si>
  <si>
    <t>Cancela Docto 0 N° 201701 PARADA CID MIRTA MARCELA</t>
  </si>
  <si>
    <t>TOTAL COMPROBANTE Nº 93</t>
  </si>
  <si>
    <t>Nº de Comprobante 94</t>
  </si>
  <si>
    <t>Cancela Docto 0 N° 201701 TORRES ARAGON RODRIGO AN</t>
  </si>
  <si>
    <t>TOTAL COMPROBANTE Nº 94</t>
  </si>
  <si>
    <t>Nº de Comprobante 95</t>
  </si>
  <si>
    <t>Cancela Docto 0 N° 201701 ZAPATA HENRIQUEZ NICOLAS</t>
  </si>
  <si>
    <t>TOTAL COMPROBANTE Nº 95</t>
  </si>
  <si>
    <t>Nº de Comprobante 96</t>
  </si>
  <si>
    <t>Cancela Docto 0 N° 201701 GALLARDO SOTO MANUEL ALF</t>
  </si>
  <si>
    <t>TOTAL COMPROBANTE Nº 96</t>
  </si>
  <si>
    <t>Nº de Comprobante 97</t>
  </si>
  <si>
    <t>Cancela Docto 0 N° 201701 FIGUERAS DIAZ CRISTIAN A</t>
  </si>
  <si>
    <t>TOTAL COMPROBANTE Nº 97</t>
  </si>
  <si>
    <t>Nº de Comprobante 98</t>
  </si>
  <si>
    <t>PREVIRED-AFP</t>
  </si>
  <si>
    <t>PREVIRED-ISAPRE</t>
  </si>
  <si>
    <t>21080403</t>
  </si>
  <si>
    <t>PREVIRED-FONASA</t>
  </si>
  <si>
    <t>PREVIRED-MUTUAL</t>
  </si>
  <si>
    <t>PREVIRED-CAJA LOS ANDES</t>
  </si>
  <si>
    <t>PREVIRED-PAGO COTIZACIONES ENERO 2017</t>
  </si>
  <si>
    <t>TOTAL COMPROBANTE Nº 98</t>
  </si>
  <si>
    <t>Nº de Comprobante 99</t>
  </si>
  <si>
    <t>Cancela Docto 11 N° 30 IRIS REBOLLEDO SAAVEDRA</t>
  </si>
  <si>
    <t>TOTAL COMPROBANTE Nº 99</t>
  </si>
  <si>
    <t>Nº de Comprobante 100</t>
  </si>
  <si>
    <t>Cancela Docto 11 N° 150 ROBERTO LUIS MORENO ARANED</t>
  </si>
  <si>
    <t>TOTAL COMPROBANTE Nº 100</t>
  </si>
  <si>
    <t>Nº de Comprobante 101</t>
  </si>
  <si>
    <t>Cancela Docto 11 N°54 WALDO ANDRES CHACON MACCARI</t>
  </si>
  <si>
    <t>TOTAL COMPROBANTE Nº 101</t>
  </si>
  <si>
    <t>Nº de Comprobante 102</t>
  </si>
  <si>
    <t>Cancela Docto 11 N°12 ROSARIO PAZ HERNANDEZ MORAL</t>
  </si>
  <si>
    <t>TOTAL COMPROBANTE Nº 102</t>
  </si>
  <si>
    <t>Nº de Comprobante 103</t>
  </si>
  <si>
    <t>Cancela Docto 11 N°18 CONSTANZA BELEN ZEGARRA BOR</t>
  </si>
  <si>
    <t>TOTAL COMPROBANTE Nº 103</t>
  </si>
  <si>
    <t>Nº de Comprobante 104</t>
  </si>
  <si>
    <t>Cancela Docto 11 N°82 GONZALO ALEJANDRO DUARTE LE</t>
  </si>
  <si>
    <t>Cancela Docto 11 N°82 CONSTANZA BELEN ZEGARRA BOR</t>
  </si>
  <si>
    <t>TOTAL COMPROBANTE Nº 104</t>
  </si>
  <si>
    <t>Nº de Comprobante 105</t>
  </si>
  <si>
    <t>Cancela Docto 34 N° 16068679 ENTEL S.A.</t>
  </si>
  <si>
    <t>TOTAL COMPROBANTE Nº 105</t>
  </si>
  <si>
    <t>Nº de Comprobante 106</t>
  </si>
  <si>
    <t>Cancela Docto 34 N° 6544827 ENTEL.CL</t>
  </si>
  <si>
    <t>TOTAL COMPROBANTE Nº 106</t>
  </si>
  <si>
    <t>Nº de Comprobante 107</t>
  </si>
  <si>
    <t>Cancela Docto 34 N° 16891885 ENEL</t>
  </si>
  <si>
    <t>TOTAL COMPROBANTE Nº 107</t>
  </si>
  <si>
    <t>Nº de Comprobante 108</t>
  </si>
  <si>
    <t>33130300</t>
  </si>
  <si>
    <t>COM. EDIF. LA CAÑADA-DICIEMBRE 2016</t>
  </si>
  <si>
    <t>TOTAL COMPROBANTE Nº 108</t>
  </si>
  <si>
    <t>Nº de Comprobante 109</t>
  </si>
  <si>
    <t>SAN PRUDENCIO LTDA-ARRIENDO SEDE LINARES 201702</t>
  </si>
  <si>
    <t>TOTAL COMPROBANTE Nº 109</t>
  </si>
  <si>
    <t>Nº de Comprobante 110</t>
  </si>
  <si>
    <t>Cancela Docto 34 N° 16891886 ENEL</t>
  </si>
  <si>
    <t>TOTAL COMPROBANTE Nº 110</t>
  </si>
  <si>
    <t>Nº de Comprobante 111</t>
  </si>
  <si>
    <t>TOTAL COMPROBANTE Nº 111</t>
  </si>
  <si>
    <t>Nº de Comprobante 112</t>
  </si>
  <si>
    <t>Cancela Docto 34 N° 6544843 ENTEL.CL</t>
  </si>
  <si>
    <t>TOTAL COMPROBANTE Nº 112</t>
  </si>
  <si>
    <t>Nº de Comprobante 113</t>
  </si>
  <si>
    <t>APORTE ORDINARIO PDC-DEBORA BARAONA DEL PEDREGAL</t>
  </si>
  <si>
    <t>TOTAL COMPROBANTE Nº 113</t>
  </si>
  <si>
    <t>Nº de Comprobante 114</t>
  </si>
  <si>
    <t>APORTE ORDINARIO PDC-OSCAR BUROTTO TARKY</t>
  </si>
  <si>
    <t>TOTAL COMPROBANTE Nº 114</t>
  </si>
  <si>
    <t>Nº de Comprobante 115</t>
  </si>
  <si>
    <t>APORTE EXTRAORDINARIO-CRISTIAN LANDAETA VERGARA</t>
  </si>
  <si>
    <t>TOTAL COMPROBANTE Nº 115</t>
  </si>
  <si>
    <t>Nº de Comprobante 116</t>
  </si>
  <si>
    <t>TOTAL COMPROBANTE Nº 116</t>
  </si>
  <si>
    <t>Nº de Comprobante 117</t>
  </si>
  <si>
    <t>Cancela Docto 0 N° 201710 JEANNETTE SANHUEZA</t>
  </si>
  <si>
    <t>TOTAL COMPROBANTE Nº 117</t>
  </si>
  <si>
    <t>Nº de Comprobante 121</t>
  </si>
  <si>
    <t>TOTAL COMPROBANTE Nº 121</t>
  </si>
  <si>
    <t>Nº de Comprobante 118</t>
  </si>
  <si>
    <t>Día 31</t>
  </si>
  <si>
    <t>Cancela Docto 34 N° 140 JOSE LUIS GONZALEZ YAÑEZ</t>
  </si>
  <si>
    <t>TOTAL COMPROBANTE Nº 118</t>
  </si>
  <si>
    <t>Nº de Comprobante 119</t>
  </si>
  <si>
    <t>SAN PRUDENCIO-ENERO 2017</t>
  </si>
  <si>
    <t>TOTAL COMPROBANTE Nº 119</t>
  </si>
  <si>
    <t>Nº de Comprobante 120</t>
  </si>
  <si>
    <t>ARRIENDO SEDE CONCEPCION-FEBRERO 2017</t>
  </si>
  <si>
    <t>TOTAL COMPROBANTE Nº 120</t>
  </si>
  <si>
    <t>Nº de Comprobante 122</t>
  </si>
  <si>
    <t>COMUNIDAD EDIF. LA CAÑADA - G. COMUNES ENERO 2017</t>
  </si>
  <si>
    <t>TOTAL COMPROBANTE Nº 122</t>
  </si>
  <si>
    <t>Nº de Comprobante 123</t>
  </si>
  <si>
    <t>PAGA F.29 ENERO 2017</t>
  </si>
  <si>
    <t>TOTAL COMPROBANTE Nº 123</t>
  </si>
  <si>
    <t>Nº de Comprobante 124</t>
  </si>
  <si>
    <t>TOTAL COMPROBANTE Nº 124</t>
  </si>
  <si>
    <t>Nº de Comprobante 125</t>
  </si>
  <si>
    <t>TOTAL COMPROBANTE Nº 125</t>
  </si>
  <si>
    <t>Nº de Comprobante 126</t>
  </si>
  <si>
    <t>TOTAL COMPROBANTE Nº 126</t>
  </si>
  <si>
    <t>Nº de Comprobante 127</t>
  </si>
  <si>
    <t>ANTICIPO HONORARIOS - ROSARIO HERNANDEZ - FEBRERO</t>
  </si>
  <si>
    <t>TOTAL COMPROBANTE Nº 127</t>
  </si>
  <si>
    <t>Nº de Comprobante 128</t>
  </si>
  <si>
    <t>TOTAL COMPROBANTE Nº 128</t>
  </si>
  <si>
    <t>Nº de Comprobante 129</t>
  </si>
  <si>
    <t>TOTAL COMPROBANTE Nº 129</t>
  </si>
  <si>
    <t>Nº de Comprobante 130</t>
  </si>
  <si>
    <t>TOTAL COMPROBANTE Nº 130</t>
  </si>
  <si>
    <t>Nº de Comprobante 131</t>
  </si>
  <si>
    <t>TOTAL COMPROBANTE Nº 131</t>
  </si>
  <si>
    <t>Nº de Comprobante 132</t>
  </si>
  <si>
    <t>ANTICIPO HONORARIOS - FELIPA AHUMADA - FEBRERO 201</t>
  </si>
  <si>
    <t>TOTAL COMPROBANTE Nº 132</t>
  </si>
  <si>
    <t>Nº de Comprobante 133</t>
  </si>
  <si>
    <t>TOTAL COMPROBANTE Nº 133</t>
  </si>
  <si>
    <t>Nº de Comprobante 134</t>
  </si>
  <si>
    <t>TOTAL COMPROBANTE Nº 134</t>
  </si>
  <si>
    <t>Nº de Comprobante 135</t>
  </si>
  <si>
    <t>CANCELA DOCTO 34 N° 146 CRS CONSULTORES SPA</t>
  </si>
  <si>
    <t>TOTAL COMPROBANTE Nº 135</t>
  </si>
  <si>
    <t>Nº de Comprobante 136</t>
  </si>
  <si>
    <t>ARRIENDO SEDE CONCEPCION - MES DE DICEMBRE 2016</t>
  </si>
  <si>
    <t>TOTAL COMPROBANTE Nº 136</t>
  </si>
  <si>
    <t>Nº de Comprobante 137</t>
  </si>
  <si>
    <t>TOTAL COMPROBANTE Nº 137</t>
  </si>
  <si>
    <t>Nº de Comprobante 138</t>
  </si>
  <si>
    <t>TOTAL COMPROBANTE Nº 138</t>
  </si>
  <si>
    <t>Nº de Comprobante 139</t>
  </si>
  <si>
    <t>APORTE ORDINARIO PDC-SERGIO CORVALAN VALENZUELA</t>
  </si>
  <si>
    <t>TOTAL COMPROBANTE Nº 139</t>
  </si>
  <si>
    <t>Nº de Comprobante 140</t>
  </si>
  <si>
    <t>APORTE ORDINARIO PDC-JORGE CORREO SUTIL</t>
  </si>
  <si>
    <t>TOTAL COMPROBANTE Nº 140</t>
  </si>
  <si>
    <t>Nº de Comprobante 141</t>
  </si>
  <si>
    <t>APORTE ORDINARIO PDC-VICTOR MARTINEZ OCAMINA</t>
  </si>
  <si>
    <t>TOTAL COMPROBANTE Nº 141</t>
  </si>
  <si>
    <t>Nº de Comprobante 142</t>
  </si>
  <si>
    <t>APORTE EXTRAORDINARIO-PEÑA DARDAILLO</t>
  </si>
  <si>
    <t>TOTAL COMPROBANTE Nº 142</t>
  </si>
  <si>
    <t>Nº de Comprobante 143</t>
  </si>
  <si>
    <t>33130500</t>
  </si>
  <si>
    <t>F/6544843-ENTEL-TELEFONO</t>
  </si>
  <si>
    <t>F/6544827-ENTEL-TELEFONO</t>
  </si>
  <si>
    <t>F/16068679-ENTEL-INTERNET</t>
  </si>
  <si>
    <t>F/16891886-ENEL-LUZ-1460</t>
  </si>
  <si>
    <t>F/16891885-ENEL-LUZ-1460 PISO 2</t>
  </si>
  <si>
    <t>F/9355936-PRISA-SOBRES BLANCOS</t>
  </si>
  <si>
    <t>F/6496277-COCHA-PJE D.CALDERON</t>
  </si>
  <si>
    <t>F/6496278-COCHA-PJE D.CALDERON</t>
  </si>
  <si>
    <t>33170100</t>
  </si>
  <si>
    <t>F/24399257-SANTANDER-COBRO COMISION</t>
  </si>
  <si>
    <t>33110700</t>
  </si>
  <si>
    <t>F/844-PUBLIPRINT-INSUMOS ACT. JDC</t>
  </si>
  <si>
    <t>F/5107-IMPRIMARTE-CREDENCIALES JDC</t>
  </si>
  <si>
    <t>F/657-FUNDO EL GRILLO-ACT. JDC</t>
  </si>
  <si>
    <t>33140100</t>
  </si>
  <si>
    <t>F/146-CRS CONSULTORES-ASESORIAS ADICIONALES</t>
  </si>
  <si>
    <t>F/2571-TOTALPRINT-PENDON JDC</t>
  </si>
  <si>
    <t>F/9366841-PRISA-MAT.OF.PDC</t>
  </si>
  <si>
    <t>F/2579-J.RIQUELME-TIMBRE GOMA PDC</t>
  </si>
  <si>
    <t>33110600</t>
  </si>
  <si>
    <t>F/5123-IMPRIMARTE-ACT.FOMENTO MUJERES LIDERES</t>
  </si>
  <si>
    <t>33130800</t>
  </si>
  <si>
    <t>F/23967-COM.SHOOT-MANT. AIRE ACOND.PDC</t>
  </si>
  <si>
    <t>F/2031-PUBLIPRINT-PENDRIVE ACT. JDC</t>
  </si>
  <si>
    <t>F/144-CRS CONSULTORES-ASESORIA 201701</t>
  </si>
  <si>
    <t>F/857-PUBLIPRINT-INSUMO ACT.MUJERES LIDERES</t>
  </si>
  <si>
    <t>F/140-J.GONZALEZ-TRASLADO MAT. ELECC. PDC</t>
  </si>
  <si>
    <t>F/9366709-PRISA-AMARRA CABLE-PDC</t>
  </si>
  <si>
    <t>COMPRAS 31/01/2017 Ene/2017</t>
  </si>
  <si>
    <t>TOTAL COMPROBANTE Nº 143</t>
  </si>
  <si>
    <t>Nº de Comprobante 144</t>
  </si>
  <si>
    <t>33160500</t>
  </si>
  <si>
    <t>BH 82 FAHUMADA DISEÑO GRAF JDC</t>
  </si>
  <si>
    <t>33110300</t>
  </si>
  <si>
    <t>BH 71 IPASTENES LAVADO Y PLANCHADO PDC</t>
  </si>
  <si>
    <t>33140600</t>
  </si>
  <si>
    <t>BH 81 GDUARTE HONORARIOS 201612</t>
  </si>
  <si>
    <t>BH 12 RHERNANDEZ ASESORIA 201701</t>
  </si>
  <si>
    <t>BH 18 CZEGARRA ASESORIA 201701</t>
  </si>
  <si>
    <t>BH 1 GALVEAR APOYO LOGISTICO JDC</t>
  </si>
  <si>
    <t>BH 54 WCHACON ASESORIA 201701</t>
  </si>
  <si>
    <t>BH 150 RMORENO SERVING201701</t>
  </si>
  <si>
    <t>BH 30 IREBOLLEDO HONORARIOS ADM 201701</t>
  </si>
  <si>
    <t>BH 82 GDUARTE HONORARIOS 201701</t>
  </si>
  <si>
    <t>BH 83 FAHUMADA DISEÑO PUBL JDC</t>
  </si>
  <si>
    <t>BH 6 JESPINOZA SERV ALIMENTACION JDC</t>
  </si>
  <si>
    <t>BH 54 SGAYOSO TALLER FORMACIÓN JDC</t>
  </si>
  <si>
    <t>33160100</t>
  </si>
  <si>
    <t>BH 192197 R.MARTINEZ CONSTATACION Y TOMA DE FIRMA</t>
  </si>
  <si>
    <t>HONORARIOS Ene/2017</t>
  </si>
  <si>
    <t>HONORARIOS ENE/2017</t>
  </si>
  <si>
    <t>TOTAL COMPROBANTE Nº 144</t>
  </si>
  <si>
    <t>Nº de Comprobante 145</t>
  </si>
  <si>
    <t>Remuneraciones por Pagar  TORRES ARAGON RODRIGO AN</t>
  </si>
  <si>
    <t>AFC Cuprum</t>
  </si>
  <si>
    <t>AFC Habitat</t>
  </si>
  <si>
    <t>AFC Modelo</t>
  </si>
  <si>
    <t>AFC PlanVital</t>
  </si>
  <si>
    <t>AFC Provida</t>
  </si>
  <si>
    <t>AFP Capital</t>
  </si>
  <si>
    <t>AFP Cuprum</t>
  </si>
  <si>
    <t>AFP Habitat</t>
  </si>
  <si>
    <t>AFP Modelo</t>
  </si>
  <si>
    <t>AFP PlanVital</t>
  </si>
  <si>
    <t>AFP Provida</t>
  </si>
  <si>
    <t>Isapre Banmédica</t>
  </si>
  <si>
    <t>Isapre Colmena</t>
  </si>
  <si>
    <t>Isapre Cruz Blanca S.A.</t>
  </si>
  <si>
    <t>Mutual Mutual de Seguridad CCHC</t>
  </si>
  <si>
    <t>CCAF Los Andes</t>
  </si>
  <si>
    <t>INP</t>
  </si>
  <si>
    <t>Impuesto Unico</t>
  </si>
  <si>
    <t>33120100</t>
  </si>
  <si>
    <t>Centralización de Sueldos</t>
  </si>
  <si>
    <t>33120200</t>
  </si>
  <si>
    <t>33120400</t>
  </si>
  <si>
    <t>33120500</t>
  </si>
  <si>
    <t>Seguro de Cesantía Empleador Cuprum</t>
  </si>
  <si>
    <t>Seguro de Cesantía Empleador Habitat</t>
  </si>
  <si>
    <t>Seguro de Cesantía Empleador Modelo</t>
  </si>
  <si>
    <t>Seguro de Cesantía Empleador PlanVital</t>
  </si>
  <si>
    <t>Seguro de Cesantía Empleador Provida</t>
  </si>
  <si>
    <t>Seguro de Invalidez y Sobrevivencia Empleador Cupr</t>
  </si>
  <si>
    <t>Seguro de Invalidez y Sobrevivencia Empleador Habi</t>
  </si>
  <si>
    <t>Seguro de Invalidez y Sobrevivencia Empleador Mode</t>
  </si>
  <si>
    <t>Seguro de Invalidez y Sobrevivencia Empleador Plan</t>
  </si>
  <si>
    <t>Seguro de Invalidez y Sobrevivencia Empleador Prov</t>
  </si>
  <si>
    <t>Aporte Patronal Empleador Mutual de Seguridad CCHC</t>
  </si>
  <si>
    <t>Diferencia de Centralización</t>
  </si>
  <si>
    <t>TOTAL COMPROBANTE Nº 145</t>
  </si>
  <si>
    <t>Nº de Comprobante 146</t>
  </si>
  <si>
    <t>RECLASIFICA CUENTAS - ISAPRE ATRASADA AÑOS ANTERIO</t>
  </si>
  <si>
    <t>39040000</t>
  </si>
  <si>
    <t>RECLASIFICA CUENTAS - INP 201701</t>
  </si>
  <si>
    <t>TOTAL COMPROBANTE Nº 146</t>
  </si>
  <si>
    <t>Nº de Comprobante 147</t>
  </si>
  <si>
    <t>DEPOSITA DIFERENCIA POR RENDICION JEANNETTE SANHUE</t>
  </si>
  <si>
    <t>TOTAL COMPROBANTE Nº 147</t>
  </si>
  <si>
    <t>Nº de Comprobante 148</t>
  </si>
  <si>
    <t>Cancela Docto 34 Nº 9355936 PROVEEDORES INTEGRALES</t>
  </si>
  <si>
    <t>Cancela Docto 34 Nº 1 PROVEEDORES INTEGRALES SA</t>
  </si>
  <si>
    <t>TOTAL COMPROBANTE Nº 148</t>
  </si>
  <si>
    <t>Nº de Comprobante 149</t>
  </si>
  <si>
    <t>Cancela Docto 11 Nº 81 GONZALO ALEJANDRO DUARTE LE</t>
  </si>
  <si>
    <t>Cancela Docto 11 Nº 1 GONZALO ALEJANDRO DUARTE LEI</t>
  </si>
  <si>
    <t>TOTAL COMPROBANTE Nº 149</t>
  </si>
  <si>
    <t>Nº de Comprobante 150</t>
  </si>
  <si>
    <t>Cancela Docto 34 Nº 320628 EMPRESAS DE CORREOS DE</t>
  </si>
  <si>
    <t>TOTAL COMPROBANTE Nº 150</t>
  </si>
  <si>
    <t>Nº de Comprobante 151</t>
  </si>
  <si>
    <t>PROVISION FACTURAS POR RECIBIR -BH 81 GONZALO DUAR</t>
  </si>
  <si>
    <t>TOTAL COMPROBANTE Nº 151</t>
  </si>
  <si>
    <t>ENERO</t>
  </si>
  <si>
    <t>Comprobantes MES DE FEBRERO</t>
  </si>
  <si>
    <t>APORTE ORDINARIO PDC-ERNESTO MUÑOZ LAMARTINE</t>
  </si>
  <si>
    <t>APORTE ORDINARIO PDC-CLAUDIO TRONCOSO REPETTO</t>
  </si>
  <si>
    <t>APORTE ORDINARIO PDC-RODRIGO AZOCAR HIDALGO</t>
  </si>
  <si>
    <t>APORTE ORDINARIO PDC-NICOLAS FARRAN FIGUEROA</t>
  </si>
  <si>
    <t>Día 2</t>
  </si>
  <si>
    <t>Cancela Docto 0 Nº 201713 Cancela Docto 0 Nº 20165</t>
  </si>
  <si>
    <t>FDO X RENDIR-J.SANHUEZA-PAGO AGUA SEDE ÑUÑOA</t>
  </si>
  <si>
    <t>APORTE EXTRAORDINARIO JDC-JAVIER MUÑOZ VIDAL</t>
  </si>
  <si>
    <t>APORTE ORDINARIO PDC-TONCI TOMIC JAKAS</t>
  </si>
  <si>
    <t>Cancela Docto 0 Nº 201714 DIEGO CALDERON</t>
  </si>
  <si>
    <t>FDO POR RENDIR - DIEGO CALDERON-201714</t>
  </si>
  <si>
    <t>FDO POR RENDIR - DIEGO CALDERON-GASTO TRASLADO</t>
  </si>
  <si>
    <t>FDO POR RENDIR - DIEGO CALDERON-GASTO TELEFONO</t>
  </si>
  <si>
    <t>FDO POR RENDIR - DIEGO CALDERON-GASTO ART. OFICINA</t>
  </si>
  <si>
    <t>FDO POR RENDIR - DIEGO CALDERON-GASTO ALIMENTACION</t>
  </si>
  <si>
    <t>APORTE EXTRAORDINARIO JDC-JOHANNA BARRIA RUIZ</t>
  </si>
  <si>
    <t>APORTE EXTRAORDINARIO JDC-IGNACIO VARGAS ROCO</t>
  </si>
  <si>
    <t>APORTE EXTRAORDINARIO JDC-CARLOS PINTO TORRES</t>
  </si>
  <si>
    <t>Día 7</t>
  </si>
  <si>
    <t>APORTE EXTRAORDINARIO JDC-ROCIO VILLARROEL LEIVA</t>
  </si>
  <si>
    <t>Día 8</t>
  </si>
  <si>
    <t>APORTE ORDINARIO PDC-MARIO FERNANDEZ BAEZA</t>
  </si>
  <si>
    <t>APORTE ORDINARIO PDC-OSCAR OSORIO VALENZUELA</t>
  </si>
  <si>
    <t>ARRIENDO SEDE LINARES-MES DE FEBRERO</t>
  </si>
  <si>
    <t>APORTE ORDINARIO PDC-ALVARO VILLANUEVA ROJAS</t>
  </si>
  <si>
    <t>APORTE EXTRAORDINARIO JDC-FELIPE GONZALEZ ARANCIBI</t>
  </si>
  <si>
    <t>APORTE ORDINARIO PDC-CLAUDIO TERNICIER GONZALEZ</t>
  </si>
  <si>
    <t>Cancela Docto 34 Nº 24681501 COMISION BANCO SANTAN</t>
  </si>
  <si>
    <t>Día 14</t>
  </si>
  <si>
    <t>APORTE ORDINARIO PDC-CARMEN FERNANDEZ VALENZUELA</t>
  </si>
  <si>
    <t>APORTE ORDINARIO PDC-JAVIER OSORIO SEPULVEDA</t>
  </si>
  <si>
    <t>WEI CHILE-DEVOLUCION COMPRA TONER-ACT. JDC</t>
  </si>
  <si>
    <t>Cancela Docto 0 Nº 1 WEI CHILE S.A.</t>
  </si>
  <si>
    <t>Día 15</t>
  </si>
  <si>
    <t>BCO SANTANDER-ABONO RECAUDACION PAC</t>
  </si>
  <si>
    <t>41030000</t>
  </si>
  <si>
    <t>FDO POR RENDIR-JEANNETTE SANHUEZA-PAGO DIRECTV</t>
  </si>
  <si>
    <t>Cancela Docto 0 Nº 201710 Cancela Docto 0 Nº 20165</t>
  </si>
  <si>
    <t>APORTE ORDINARIO PDC-ANGELA CORTES SAUD</t>
  </si>
  <si>
    <t>Día 21</t>
  </si>
  <si>
    <t>APORTE ORDINARIO PDC-HUGOCARDENAS VERA</t>
  </si>
  <si>
    <t>APORTE ORDINARIO PDC- CONGRESO</t>
  </si>
  <si>
    <t>APORTE EXTRAORDINARIO JDC-CRISTIAN LANDAETE VERGAR</t>
  </si>
  <si>
    <t>Día 22</t>
  </si>
  <si>
    <t>APORTE ORDINARIO PDC-GUILLERMO HERRERA ESPARZA</t>
  </si>
  <si>
    <t>APORTE ORDINARIO PDC - JORGE VEGA SAAVEDRA</t>
  </si>
  <si>
    <t>APORTE EXTRAORDINARIO JDC - ENZO PAGANO CARES</t>
  </si>
  <si>
    <t>APORTE EXTRAORDINARIO JDC - ANDREA MUÑOZ VILCHES</t>
  </si>
  <si>
    <t>APORTE ORDINARIO PDC - NEMESIO ARANCIBIA TORRES</t>
  </si>
  <si>
    <t>APORTE ORDINARIO PDC - ERNESTO MUÑOZ LAMARTINE</t>
  </si>
  <si>
    <t>APORTE ORDINARIO PDC-KARL DIETERT REYES</t>
  </si>
  <si>
    <t>Cancela Docto 0 Nº 1 SAN PRUDENCIO LTDA-ARRIENDO S</t>
  </si>
  <si>
    <t>Día 27</t>
  </si>
  <si>
    <t>APORTE EXTRAORDINARIO PDC-VERONICA BARAONA</t>
  </si>
  <si>
    <t>APORTE EXTRAORDINARIO JDC-YANINA VARGAS VARGAS</t>
  </si>
  <si>
    <t>Día 28</t>
  </si>
  <si>
    <t>APORTE ORDINARIO PDC-RICARDO VIAL ORTIZ</t>
  </si>
  <si>
    <t>APORTE ORDINARIO PDC-HECTOR BRAVO ROMÁN</t>
  </si>
  <si>
    <t>APORTE EXTRAORDINARIO JDC-NATALIA CELEDON HIDALGO</t>
  </si>
  <si>
    <t>HONORARIOS Feb/2017</t>
  </si>
  <si>
    <t>Cancela Docto 11 Nº 31 IRIS REBOLLEDO SAAVEDRA</t>
  </si>
  <si>
    <t>Cancela Docto 0 Nº 1 IRIS REBOLLEDO SAAVEDRA</t>
  </si>
  <si>
    <t>Cancela Docto 11 Nº 84 GONZALO ALEJANDRO DUARTE LE</t>
  </si>
  <si>
    <t>Cancela Docto 0 Nº 1 GONZALO ALEJANDRO DUARTE LEIV</t>
  </si>
  <si>
    <t>Cancela Docto 11 Nº 55 WALDO ANDRES CHACON MACCARI</t>
  </si>
  <si>
    <t>Cancela Docto 0 Nº 1 WALDO ANDRES CHACON MACCARINI</t>
  </si>
  <si>
    <t>Cancela Docto 11 Nº 13 ROSARIO PAZ HERNANDEZ MORAL</t>
  </si>
  <si>
    <t>Cancela Docto 0 Nº 1 ROSARIO PAZ HERNANDEZ MORALES</t>
  </si>
  <si>
    <t>Cancela Docto 11 Nº 19 CONSTANZA  ZEGARRA BORI</t>
  </si>
  <si>
    <t>Cancela Docto 0 Nº 1 CONSTANZA  ZEGARRA BORI</t>
  </si>
  <si>
    <t>Cancela Docto 11 Nº 152 ROBERTO LUIS MORENO ARANED</t>
  </si>
  <si>
    <t>Cancela Docto 0 Nº 1 ROBERTO LUIS MORENO ARANEDA</t>
  </si>
  <si>
    <t>Cancela Docto 34 Nº 153 CRS CONSULTORES SPA</t>
  </si>
  <si>
    <t>Cancela Docto 0 Nº 1 CRS CONSULTORES SPA</t>
  </si>
  <si>
    <t>Cancela Docto 34 Nº 17020633 ENEL S.A.</t>
  </si>
  <si>
    <t>Cancela Docto 34 Nº 17020634 ENEL S.A.</t>
  </si>
  <si>
    <t>Cancela Docto 0 Nº 28022017 CARO PINTO TAMAHI PAOL</t>
  </si>
  <si>
    <t>Cancela Docto 0 Nº 28022017 CRUZ OVALLE FRANCISCO</t>
  </si>
  <si>
    <t>Cancela Docto 0 Nº 28022017 FIGUERAS DIAZ CRISTIAN</t>
  </si>
  <si>
    <t>Cancela Docto 0 Nº 28022017 GALLARDO SOTO MANUEL A</t>
  </si>
  <si>
    <t>Cancela Docto 0 Nº 28022017 LUQUE ZAPATA ANITA MAR</t>
  </si>
  <si>
    <t>Cancela Docto 0 Nº 28022017 NUÑEZ GUAJARDO ROSA AM</t>
  </si>
  <si>
    <t>Cancela Docto 0 Nº 28022017 OLGUIN SALAZAR ROBERTO</t>
  </si>
  <si>
    <t>Cancela Docto 0 Nº 28022017 PARADA CID MIRTA MARCE</t>
  </si>
  <si>
    <t>Cancela Docto 0 Nº 28022017 PASTENES MANCILLA MARI</t>
  </si>
  <si>
    <t>Cancela Docto 0 Nº 28022017 ROMERO ESCOBAR GUILLER</t>
  </si>
  <si>
    <t>Cancela Docto 0 Nº 28022017 TORRES ARAGON RODRIGO</t>
  </si>
  <si>
    <t>RENDICION FXR DIEGO CALDERON- ESTACIONAMIENTO</t>
  </si>
  <si>
    <t>RENDICION FXR DIEGO CALDERON- COMBUSTIBLE</t>
  </si>
  <si>
    <t>RENDICION FXR DIEGO CALDERON- PEAJE</t>
  </si>
  <si>
    <t>RENDICION FXR DIEGO CALDERON- ALIMENTACION</t>
  </si>
  <si>
    <t>21050700</t>
  </si>
  <si>
    <t>RENDICIONES FXR DIEGO CALDERON- MOVILIZACION</t>
  </si>
  <si>
    <t>RENDICIONES FXR DIEGO CALDERON- COMBUSTIBLE</t>
  </si>
  <si>
    <t>RENDICIONES FXR DIEGO CALDERON- PEAJE</t>
  </si>
  <si>
    <t>RENDICIONES FXR DIEGO CALDERON- ALIMENTACION</t>
  </si>
  <si>
    <t>RENDICIONES FXR DIEGO CALDERON- ESTACIONAMIENTO</t>
  </si>
  <si>
    <t>RENDICIONES FXR DIEGO CALDERON- PLAN TELEFONO</t>
  </si>
  <si>
    <t>RENDICIONES FXR DIEGO CALDERON-ARRIENDO VEHICULO</t>
  </si>
  <si>
    <t>RENDICIONES FXR DIEGO CALDERON-BOTIQUIN PRIMERO AU</t>
  </si>
  <si>
    <t>Cancela Docto 11 Nº 2 GASTON OSVALDO ALVEAR GOMEZ</t>
  </si>
  <si>
    <t>Cancela Docto 11 Nº 84 FELIPE AHUMADA CALDERO</t>
  </si>
  <si>
    <t>RENDICIONES FXR DIEGO CALDERON- AVISO FACEBOOK</t>
  </si>
  <si>
    <t>REVERSA COMPROBANTE 132 CHEQUE NULO</t>
  </si>
  <si>
    <t>Cancela Docto 0 Nº 1 FELIPE AHUMADA CALDERO</t>
  </si>
  <si>
    <t>DIFERENCIA CH 497</t>
  </si>
  <si>
    <t>F/153-CRS CONSULTORES-ASESORIA FEBR.2017</t>
  </si>
  <si>
    <t>F/17020633-ENEL-ELECTRICIDAD</t>
  </si>
  <si>
    <t>F/17020634-ENEL-ELECTRICIDAD</t>
  </si>
  <si>
    <t>F/24681501-BCO SANTANDER-COMISION SERV PAC</t>
  </si>
  <si>
    <t>33140400</t>
  </si>
  <si>
    <t>COMPRAS 28/02/2017 Feb/2017</t>
  </si>
  <si>
    <t>Cancela Docto 34 Nº 16068679 EMPRESA NACIONAL DE T</t>
  </si>
  <si>
    <t>Cancela Docto 34 Nº 16068679 ENTEL S.A.</t>
  </si>
  <si>
    <t>AJUSTE FACTURAS POR RECIBIR-BOLETA 26600133</t>
  </si>
  <si>
    <t>AJUSTE FACTURAS POR RECIBIR-F 1907 NAVIS</t>
  </si>
  <si>
    <t>AJUSTE FACTURAS POR RECIBIR-F320628 CORREOS DE CHI</t>
  </si>
  <si>
    <t>AJUSTE FACTURAS POR RECIBIR-MEMO 39 DIEGO CALDERON</t>
  </si>
  <si>
    <t>Cancela Docto 0 Nº 26600133 DIRECTV CHILE TELEVISI</t>
  </si>
  <si>
    <t>AJSUTE DIFERENCIA MUTUAL</t>
  </si>
  <si>
    <t>RENDICION FXR 201704 ANITA LUQUE- MOVILIZACION</t>
  </si>
  <si>
    <t>RENDICION FXR 201704 ANITA LUQUE- ALIMENTACION</t>
  </si>
  <si>
    <t>RENDICION FXR 201704 ANITA LUQUE- MANTENCION PUERT</t>
  </si>
  <si>
    <t>Cancela Docto 11 Nº 71 PASTENES MANCILLA MARIA ISA</t>
  </si>
  <si>
    <t>BOLETA 26600133 DIRECTV</t>
  </si>
  <si>
    <t>DEPOSITO BORIS CHRISTOPHER</t>
  </si>
  <si>
    <t>DEPOSITO ROJAS PIZARRO</t>
  </si>
  <si>
    <t>FEBRERO</t>
  </si>
  <si>
    <t>Total Acumulado</t>
  </si>
  <si>
    <t>LIBRO MAYOR</t>
  </si>
  <si>
    <t xml:space="preserve">S A L D O    A N T E R I O R      </t>
  </si>
  <si>
    <t>Debito</t>
  </si>
  <si>
    <t>Crédito</t>
  </si>
  <si>
    <t xml:space="preserve"> DB</t>
  </si>
  <si>
    <t>Total Mes de  Enero .</t>
  </si>
  <si>
    <t>DB</t>
  </si>
  <si>
    <t>Total 11010100 Fondo Fijo</t>
  </si>
  <si>
    <t>11010200 Caja</t>
  </si>
  <si>
    <t>Total 11010200 Caja</t>
  </si>
  <si>
    <t>CR</t>
  </si>
  <si>
    <t xml:space="preserve">  Ingreso</t>
  </si>
  <si>
    <t>Total Mes de  Febrero .</t>
  </si>
  <si>
    <t>Total 11010301 Banco Santander 9992322-9</t>
  </si>
  <si>
    <t>Total 11010302 Banco Santander 6549350-0</t>
  </si>
  <si>
    <t>Total 11010303 Banco Santander 6626084-4</t>
  </si>
  <si>
    <t xml:space="preserve"> CR</t>
  </si>
  <si>
    <t>Total 11010304 Cuenta Unica 0-000-7030524-0</t>
  </si>
  <si>
    <t>Total 11010305 Banco Estado Alcaldes 820046-7</t>
  </si>
  <si>
    <t>Total 11010306 Banco Estado Concejales 821851-0</t>
  </si>
  <si>
    <t>Total 11010400 Fondo por Rendir</t>
  </si>
  <si>
    <t>11050400 Vale Vista</t>
  </si>
  <si>
    <t>Total 11050400 Vale Vista</t>
  </si>
  <si>
    <t>Total 11060200 Anticipo Proveedores</t>
  </si>
  <si>
    <t>Total 11060600 Deudores Varios</t>
  </si>
  <si>
    <t>Total 11060700 Anticipo Honorarios</t>
  </si>
  <si>
    <t>Total 11100400 Gastos Anticipados</t>
  </si>
  <si>
    <t>Total 12010300 Terrenos</t>
  </si>
  <si>
    <t>Total 12020800 Construcciones</t>
  </si>
  <si>
    <t>Total 12030100 Maquinarias</t>
  </si>
  <si>
    <t>Total 12030400 Equipos Computacionales</t>
  </si>
  <si>
    <t>Total 12030500 Muebles y Útiles</t>
  </si>
  <si>
    <t>Total 12060200 Depreciación Maquinarias y Equipos</t>
  </si>
  <si>
    <t>Total 21050100 Proveedores nacionales</t>
  </si>
  <si>
    <t>Total 21050200 Honorarios por pagar</t>
  </si>
  <si>
    <t>Total 21050300 Remuneraciones por pagar</t>
  </si>
  <si>
    <t>Total 21050600 Cuotas sindicato por pagar</t>
  </si>
  <si>
    <t>Total 21050700 Rendiciones por pagar</t>
  </si>
  <si>
    <t>Total 21080101 Facturas por Recibir</t>
  </si>
  <si>
    <t>Total 21080201 Provisión Vacaciones</t>
  </si>
  <si>
    <t>21080401 AFP</t>
  </si>
  <si>
    <t>Total 21080401 AFP</t>
  </si>
  <si>
    <t>21080402 ISAPRE</t>
  </si>
  <si>
    <t>Total 21080402 ISAPRE</t>
  </si>
  <si>
    <t>21080403 FONASA</t>
  </si>
  <si>
    <t>Total 21080403 FONASA</t>
  </si>
  <si>
    <t>21080404 Mutual de Seguridad CCHC por pagar</t>
  </si>
  <si>
    <t>Total 21080404 Mutual de Seguridad CCHC por pagar</t>
  </si>
  <si>
    <t>21080405 CCAF Los Andes por pagar</t>
  </si>
  <si>
    <t>Total 21080405 CCAF Los Andes por pagar</t>
  </si>
  <si>
    <t>21080406 INP por pagar</t>
  </si>
  <si>
    <t>Total 21080406 INP por pagar</t>
  </si>
  <si>
    <t>Total 21080407 Cotizaciones previsionales por pagar</t>
  </si>
  <si>
    <t>Total 21080502 Retenciones Honorarios y Dietas</t>
  </si>
  <si>
    <t>Total 21080503 Retenciones Impto. Unico 2º Categ.</t>
  </si>
  <si>
    <t>Total 23010000 Capital Pagado</t>
  </si>
  <si>
    <t>Total 23020000 Reservas Revalorizacion del Capital</t>
  </si>
  <si>
    <t>Total 23070300 Pérdidas Acumuladas (Menos)</t>
  </si>
  <si>
    <t>23080000 Convergencia IFRS</t>
  </si>
  <si>
    <t>Total 23080000 Convergencia IFRS</t>
  </si>
  <si>
    <t>33110300 Otros Gastos de Administración</t>
  </si>
  <si>
    <t>Total 33110300 Otros Gastos de Administración</t>
  </si>
  <si>
    <t>33110600 Fomento Participación Femenina</t>
  </si>
  <si>
    <t>Total 33110600 Fomento Participación Femenina</t>
  </si>
  <si>
    <t>33110700 Fomento Participación Jóvenes</t>
  </si>
  <si>
    <t>Total 33110700 Fomento Participación Jóvenes</t>
  </si>
  <si>
    <t>33120100 Sueldo Fijo</t>
  </si>
  <si>
    <t>Total 33120100 Sueldo Fijo</t>
  </si>
  <si>
    <t>33120200 Sueldo Variable</t>
  </si>
  <si>
    <t>Total 33120200 Sueldo Variable</t>
  </si>
  <si>
    <t>33120400 Asignaciones</t>
  </si>
  <si>
    <t>Total 33120400 Asignaciones</t>
  </si>
  <si>
    <t>33120500 Aporte Patronal</t>
  </si>
  <si>
    <t>Total 33120500 Aporte Patronal</t>
  </si>
  <si>
    <t>33130100 Arriendos de Sedes</t>
  </si>
  <si>
    <t>Total 33130100 Arriendos de Sedes</t>
  </si>
  <si>
    <t>33130300 Gastos Comunes</t>
  </si>
  <si>
    <t>Total 33130300 Gastos Comunes</t>
  </si>
  <si>
    <t>33130400 Servicios Básicos</t>
  </si>
  <si>
    <t>Total 33130400 Servicios Básicos</t>
  </si>
  <si>
    <t>33130500 Gastos de conectividad</t>
  </si>
  <si>
    <t>Total 33130500 Gastos de conectividad</t>
  </si>
  <si>
    <t>33130600 Artículos de Oficina</t>
  </si>
  <si>
    <t>Total 33130600 Artículos de Oficina</t>
  </si>
  <si>
    <t>33130800 Mantención y Reparación</t>
  </si>
  <si>
    <t>Total 33130800 Mantención y Reparación</t>
  </si>
  <si>
    <t>33140100 Asesoría Contable-Tributaria</t>
  </si>
  <si>
    <t>Total 33140100 Asesoría Contable-Tributaria</t>
  </si>
  <si>
    <t>33140400 Asesorías Tecnológicas</t>
  </si>
  <si>
    <t>Total 33140400 Asesorías Tecnológicas</t>
  </si>
  <si>
    <t>33140600 Honorarios Partido</t>
  </si>
  <si>
    <t>Total 33140600 Honorarios Partido</t>
  </si>
  <si>
    <t>33160100 Gastos Notariales y Judiciales</t>
  </si>
  <si>
    <t>Total 33160100 Gastos Notariales y Judiciales</t>
  </si>
  <si>
    <t>33160200 Gastos de Viaje y Traslados</t>
  </si>
  <si>
    <t>Total 33160200 Gastos de Viaje y Traslados</t>
  </si>
  <si>
    <t>33160400 Gastos de Alimentación</t>
  </si>
  <si>
    <t>Total 33160400 Gastos de Alimentación</t>
  </si>
  <si>
    <t>33160500 Gastos actividad de Fomento (Publicidad y difusión</t>
  </si>
  <si>
    <t>Total 33160500 Gastos actividad de Fomento (Publicidad y difusión</t>
  </si>
  <si>
    <t>33160900 Gastos menores</t>
  </si>
  <si>
    <t>Total 33160900 Gastos menores</t>
  </si>
  <si>
    <t>33170100 Comisión Banco</t>
  </si>
  <si>
    <t>Total 33170100 Comisión Banco</t>
  </si>
  <si>
    <t>39040000 Gastos ejercicios anteriores</t>
  </si>
  <si>
    <t>Total 39040000 Gastos ejercicios anteriores</t>
  </si>
  <si>
    <t>41010000 Cotizaciones Ordinarias</t>
  </si>
  <si>
    <t>Total 41010000 Cotizaciones Ordinarias</t>
  </si>
  <si>
    <t>41020000 Cotizaciones Extraordinarias</t>
  </si>
  <si>
    <t>Total 41020000 Cotizaciones Extraordinarias</t>
  </si>
  <si>
    <t>41030000 Cotizaciones via Transbank</t>
  </si>
  <si>
    <t>Total 41030000 Cotizaciones via Transbank</t>
  </si>
  <si>
    <t>41090000 Arriendos percibidos Linares</t>
  </si>
  <si>
    <t>Total 41090000 Arriendos percibidos Linares</t>
  </si>
  <si>
    <t>41100000 Aporte SERVEL</t>
  </si>
  <si>
    <t>Total 41100000 Aporte SERVEL</t>
  </si>
  <si>
    <t>Desde el 01/01/2017 Hasta el  28/02/2017</t>
  </si>
  <si>
    <t>INFORME DE SALDOS POR CENTROS DE RESULTADOS</t>
  </si>
  <si>
    <t>Analizado por cada Mes</t>
  </si>
  <si>
    <t>Desde Enero 2017  Hasta el Febrero 2017</t>
  </si>
  <si>
    <t>(+) Ingreso de Explotación</t>
  </si>
  <si>
    <t>Cuenta Contable</t>
  </si>
  <si>
    <t>Marzo</t>
  </si>
  <si>
    <t>Abril</t>
  </si>
  <si>
    <t>Mayo</t>
  </si>
  <si>
    <t>Junio</t>
  </si>
  <si>
    <t>Julio</t>
  </si>
  <si>
    <t>Agosto</t>
  </si>
  <si>
    <t>Septiembre</t>
  </si>
  <si>
    <t>Noviembre</t>
  </si>
  <si>
    <t>Total Concepto</t>
  </si>
  <si>
    <t>(-) Gastos de Administración y Ventas</t>
  </si>
  <si>
    <t>Total Centro</t>
  </si>
  <si>
    <t>General</t>
  </si>
  <si>
    <t>(-) Gastos Financieros</t>
  </si>
  <si>
    <t>(-) Otros Egresos Fuera de Explotación</t>
  </si>
  <si>
    <t>Resumen Estado de resultado por centros de costos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</si>
</sst>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43" formatCode="_ * #,##0.00_ ;_ * \-#,##0.00_ ;_ * &quot;-&quot;??_ ;_ @_ "/>
    <numFmt numFmtId="164" formatCode="#,##0_);#,##0;&quot;-&quot;"/>
    <numFmt numFmtId="165" formatCode="_-* #,##0_-;\-* #,##0_-;_-* &quot;-&quot;??_-;_-@_-"/>
    <numFmt numFmtId="166" formatCode="dd\/mm\/yyyy"/>
    <numFmt numFmtId="167" formatCode="0_);\(0\);&quot;-&quot;"/>
    <numFmt numFmtId="168" formatCode="_-* #,##0.00\ _€_-;\-* #,##0.00\ _€_-;_-* &quot;-&quot;??\ _€_-;_-@_-"/>
    <numFmt numFmtId="169" formatCode="_-* #,##0.00_-;\-* #,##0.00_-;_-* &quot;-&quot;??_-;_-@_-"/>
    <numFmt numFmtId="170" formatCode="#,##0.00_);\(#,##0.00\)"/>
  </numFmts>
  <fonts count="5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.0500000000000007"/>
      <color indexed="8"/>
      <name val="Times New Roman"/>
      <family val="1"/>
    </font>
    <font>
      <b/>
      <sz val="16.100000000000001"/>
      <color indexed="8"/>
      <name val="Times New Roman"/>
      <family val="1"/>
    </font>
    <font>
      <sz val="9"/>
      <color indexed="8"/>
      <name val="Times New Roman"/>
      <family val="1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MS Sans Serif"/>
    </font>
    <font>
      <sz val="9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9"/>
      <color indexed="8"/>
      <name val="Calibri"/>
      <family val="2"/>
      <scheme val="minor"/>
    </font>
    <font>
      <sz val="9"/>
      <color indexed="8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9"/>
      <color indexed="8"/>
      <name val="Cambria"/>
      <family val="1"/>
      <scheme val="major"/>
    </font>
    <font>
      <b/>
      <sz val="9.85"/>
      <color indexed="8"/>
      <name val="Times New Roman"/>
      <family val="1"/>
    </font>
    <font>
      <b/>
      <sz val="18"/>
      <color indexed="8"/>
      <name val="Times New Roman"/>
      <family val="1"/>
    </font>
    <font>
      <sz val="9.85"/>
      <color indexed="8"/>
      <name val="Times New Roman"/>
      <family val="1"/>
    </font>
    <font>
      <b/>
      <sz val="14.05"/>
      <color indexed="8"/>
      <name val="Times New Roman"/>
      <family val="1"/>
    </font>
    <font>
      <b/>
      <sz val="16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6.100000000000001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8.0500000000000007"/>
      <color indexed="8"/>
      <name val="Times New Roman"/>
      <family val="1"/>
    </font>
    <font>
      <sz val="8.0500000000000007"/>
      <color indexed="8"/>
      <name val="Times New Roman"/>
      <family val="1"/>
    </font>
    <font>
      <b/>
      <sz val="9.85"/>
      <color indexed="8"/>
      <name val="Times New Roman"/>
      <family val="1"/>
    </font>
    <font>
      <sz val="8"/>
      <color indexed="8"/>
      <name val="Times New Roman"/>
      <family val="1"/>
    </font>
    <font>
      <sz val="8"/>
      <color theme="1"/>
      <name val="Times New Roman"/>
      <family val="1"/>
    </font>
    <font>
      <b/>
      <sz val="8"/>
      <color indexed="8"/>
      <name val="Times New Roman"/>
      <family val="1"/>
    </font>
    <font>
      <b/>
      <u/>
      <sz val="8"/>
      <color indexed="8"/>
      <name val="Times New Roman"/>
      <family val="1"/>
    </font>
  </fonts>
  <fills count="3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55">
    <xf numFmtId="0" fontId="0" fillId="0" borderId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12" fillId="0" borderId="0"/>
    <xf numFmtId="168" fontId="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6" applyNumberFormat="0" applyFill="0" applyAlignment="0" applyProtection="0"/>
    <xf numFmtId="0" fontId="20" fillId="0" borderId="17" applyNumberFormat="0" applyFill="0" applyAlignment="0" applyProtection="0"/>
    <xf numFmtId="0" fontId="21" fillId="0" borderId="18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5" fillId="9" borderId="19" applyNumberFormat="0" applyAlignment="0" applyProtection="0"/>
    <xf numFmtId="0" fontId="26" fillId="10" borderId="20" applyNumberFormat="0" applyAlignment="0" applyProtection="0"/>
    <xf numFmtId="0" fontId="27" fillId="10" borderId="19" applyNumberFormat="0" applyAlignment="0" applyProtection="0"/>
    <xf numFmtId="0" fontId="28" fillId="0" borderId="21" applyNumberFormat="0" applyFill="0" applyAlignment="0" applyProtection="0"/>
    <xf numFmtId="0" fontId="29" fillId="11" borderId="22" applyNumberFormat="0" applyAlignment="0" applyProtection="0"/>
    <xf numFmtId="0" fontId="14" fillId="0" borderId="0" applyNumberFormat="0" applyFill="0" applyBorder="0" applyAlignment="0" applyProtection="0"/>
    <xf numFmtId="0" fontId="7" fillId="12" borderId="23" applyNumberFormat="0" applyFont="0" applyAlignment="0" applyProtection="0"/>
    <xf numFmtId="0" fontId="30" fillId="0" borderId="0" applyNumberFormat="0" applyFill="0" applyBorder="0" applyAlignment="0" applyProtection="0"/>
    <xf numFmtId="0" fontId="1" fillId="0" borderId="24" applyNumberFormat="0" applyFill="0" applyAlignment="0" applyProtection="0"/>
    <xf numFmtId="0" fontId="31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31" fillId="36" borderId="0" applyNumberFormat="0" applyBorder="0" applyAlignment="0" applyProtection="0"/>
    <xf numFmtId="0" fontId="36" fillId="0" borderId="0"/>
    <xf numFmtId="43" fontId="36" fillId="0" borderId="0" applyFont="0" applyFill="0" applyBorder="0" applyAlignment="0" applyProtection="0"/>
    <xf numFmtId="169" fontId="7" fillId="0" borderId="0" applyFont="0" applyFill="0" applyBorder="0" applyAlignment="0" applyProtection="0"/>
    <xf numFmtId="168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7" fillId="0" borderId="0"/>
    <xf numFmtId="0" fontId="37" fillId="0" borderId="0"/>
    <xf numFmtId="0" fontId="7" fillId="12" borderId="23" applyNumberFormat="0" applyFont="0" applyAlignment="0" applyProtection="0"/>
    <xf numFmtId="0" fontId="38" fillId="0" borderId="0" applyNumberFormat="0" applyFill="0" applyBorder="0" applyAlignment="0" applyProtection="0"/>
  </cellStyleXfs>
  <cellXfs count="223">
    <xf numFmtId="0" fontId="0" fillId="0" borderId="0" xfId="0"/>
    <xf numFmtId="3" fontId="1" fillId="0" borderId="0" xfId="0" applyNumberFormat="1" applyFont="1" applyFill="1"/>
    <xf numFmtId="0" fontId="0" fillId="0" borderId="0" xfId="0" applyFill="1"/>
    <xf numFmtId="0" fontId="0" fillId="0" borderId="0" xfId="0" applyNumberFormat="1" applyFill="1" applyBorder="1" applyAlignment="1" applyProtection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5" fillId="0" borderId="0" xfId="0" applyFont="1"/>
    <xf numFmtId="0" fontId="5" fillId="0" borderId="0" xfId="0" applyNumberFormat="1" applyFont="1" applyFill="1" applyBorder="1" applyAlignment="1" applyProtection="1"/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41" fontId="5" fillId="0" borderId="0" xfId="2" applyFont="1"/>
    <xf numFmtId="41" fontId="5" fillId="0" borderId="0" xfId="2" applyFont="1" applyFill="1" applyBorder="1" applyAlignment="1" applyProtection="1"/>
    <xf numFmtId="41" fontId="0" fillId="0" borderId="0" xfId="2" applyFont="1" applyFill="1" applyBorder="1" applyAlignment="1" applyProtection="1"/>
    <xf numFmtId="14" fontId="6" fillId="0" borderId="0" xfId="0" applyNumberFormat="1" applyFont="1" applyAlignment="1">
      <alignment horizontal="right" vertical="center"/>
    </xf>
    <xf numFmtId="41" fontId="6" fillId="0" borderId="0" xfId="2" applyFont="1" applyAlignment="1">
      <alignment horizontal="right" vertical="center"/>
    </xf>
    <xf numFmtId="3" fontId="0" fillId="0" borderId="0" xfId="0" applyNumberFormat="1"/>
    <xf numFmtId="0" fontId="10" fillId="0" borderId="0" xfId="0" applyNumberFormat="1" applyFont="1" applyFill="1" applyBorder="1" applyAlignment="1" applyProtection="1"/>
    <xf numFmtId="41" fontId="10" fillId="0" borderId="0" xfId="2" applyFont="1" applyFill="1" applyBorder="1" applyAlignment="1" applyProtection="1"/>
    <xf numFmtId="41" fontId="11" fillId="0" borderId="0" xfId="2" applyFont="1" applyAlignment="1">
      <alignment horizontal="right" vertical="center"/>
    </xf>
    <xf numFmtId="49" fontId="10" fillId="0" borderId="0" xfId="0" applyNumberFormat="1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9" fillId="0" borderId="0" xfId="0" applyNumberFormat="1" applyFont="1" applyFill="1" applyBorder="1" applyAlignment="1" applyProtection="1"/>
    <xf numFmtId="0" fontId="11" fillId="0" borderId="0" xfId="0" applyFont="1" applyAlignment="1">
      <alignment vertical="center"/>
    </xf>
    <xf numFmtId="3" fontId="5" fillId="0" borderId="0" xfId="0" applyNumberFormat="1" applyFont="1"/>
    <xf numFmtId="41" fontId="5" fillId="0" borderId="0" xfId="0" applyNumberFormat="1" applyFont="1" applyFill="1" applyBorder="1" applyAlignment="1" applyProtection="1"/>
    <xf numFmtId="0" fontId="10" fillId="4" borderId="1" xfId="0" applyNumberFormat="1" applyFont="1" applyFill="1" applyBorder="1" applyAlignment="1" applyProtection="1"/>
    <xf numFmtId="0" fontId="11" fillId="4" borderId="2" xfId="0" applyFont="1" applyFill="1" applyBorder="1" applyAlignment="1">
      <alignment vertical="center"/>
    </xf>
    <xf numFmtId="0" fontId="10" fillId="4" borderId="2" xfId="0" applyNumberFormat="1" applyFont="1" applyFill="1" applyBorder="1" applyAlignment="1" applyProtection="1"/>
    <xf numFmtId="164" fontId="11" fillId="4" borderId="2" xfId="0" applyNumberFormat="1" applyFont="1" applyFill="1" applyBorder="1" applyAlignment="1">
      <alignment horizontal="right" vertical="center"/>
    </xf>
    <xf numFmtId="14" fontId="11" fillId="4" borderId="2" xfId="0" applyNumberFormat="1" applyFont="1" applyFill="1" applyBorder="1" applyAlignment="1">
      <alignment horizontal="right" vertical="center"/>
    </xf>
    <xf numFmtId="41" fontId="10" fillId="4" borderId="2" xfId="2" applyFont="1" applyFill="1" applyBorder="1" applyAlignment="1" applyProtection="1"/>
    <xf numFmtId="41" fontId="11" fillId="4" borderId="2" xfId="2" applyFont="1" applyFill="1" applyBorder="1" applyAlignment="1">
      <alignment horizontal="right" vertical="center"/>
    </xf>
    <xf numFmtId="41" fontId="10" fillId="4" borderId="3" xfId="2" applyFont="1" applyFill="1" applyBorder="1" applyAlignment="1" applyProtection="1"/>
    <xf numFmtId="3" fontId="6" fillId="0" borderId="0" xfId="0" applyNumberFormat="1" applyFont="1" applyAlignment="1">
      <alignment horizontal="right" vertical="center"/>
    </xf>
    <xf numFmtId="1" fontId="6" fillId="0" borderId="0" xfId="0" applyNumberFormat="1" applyFont="1" applyAlignment="1">
      <alignment horizontal="right" vertical="center"/>
    </xf>
    <xf numFmtId="41" fontId="6" fillId="0" borderId="0" xfId="2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2" borderId="1" xfId="0" applyFont="1" applyFill="1" applyBorder="1"/>
    <xf numFmtId="0" fontId="5" fillId="2" borderId="2" xfId="0" applyFont="1" applyFill="1" applyBorder="1"/>
    <xf numFmtId="41" fontId="5" fillId="2" borderId="2" xfId="2" applyFont="1" applyFill="1" applyBorder="1"/>
    <xf numFmtId="41" fontId="10" fillId="2" borderId="3" xfId="2" applyFont="1" applyFill="1" applyBorder="1"/>
    <xf numFmtId="165" fontId="5" fillId="0" borderId="0" xfId="0" applyNumberFormat="1" applyFont="1"/>
    <xf numFmtId="165" fontId="5" fillId="0" borderId="0" xfId="1" applyNumberFormat="1" applyFont="1"/>
    <xf numFmtId="165" fontId="15" fillId="0" borderId="0" xfId="1" applyNumberFormat="1" applyFont="1"/>
    <xf numFmtId="41" fontId="10" fillId="2" borderId="2" xfId="2" applyFont="1" applyFill="1" applyBorder="1"/>
    <xf numFmtId="41" fontId="10" fillId="0" borderId="0" xfId="2" applyFont="1"/>
    <xf numFmtId="0" fontId="5" fillId="3" borderId="1" xfId="0" applyFont="1" applyFill="1" applyBorder="1"/>
    <xf numFmtId="0" fontId="5" fillId="3" borderId="2" xfId="0" applyFont="1" applyFill="1" applyBorder="1"/>
    <xf numFmtId="41" fontId="5" fillId="3" borderId="2" xfId="2" applyFont="1" applyFill="1" applyBorder="1"/>
    <xf numFmtId="41" fontId="10" fillId="3" borderId="2" xfId="2" applyFont="1" applyFill="1" applyBorder="1"/>
    <xf numFmtId="41" fontId="10" fillId="3" borderId="3" xfId="2" applyFont="1" applyFill="1" applyBorder="1"/>
    <xf numFmtId="167" fontId="6" fillId="0" borderId="0" xfId="0" applyNumberFormat="1" applyFont="1" applyAlignment="1">
      <alignment horizontal="right" vertical="center"/>
    </xf>
    <xf numFmtId="166" fontId="6" fillId="0" borderId="0" xfId="0" applyNumberFormat="1" applyFont="1" applyAlignment="1">
      <alignment horizontal="right" vertical="center"/>
    </xf>
    <xf numFmtId="0" fontId="6" fillId="0" borderId="0" xfId="0" applyFont="1" applyFill="1" applyAlignment="1">
      <alignment vertical="center"/>
    </xf>
    <xf numFmtId="164" fontId="6" fillId="0" borderId="0" xfId="0" applyNumberFormat="1" applyFont="1" applyFill="1" applyAlignment="1">
      <alignment horizontal="right" vertical="center"/>
    </xf>
    <xf numFmtId="41" fontId="6" fillId="0" borderId="0" xfId="2" applyFont="1" applyFill="1" applyAlignment="1">
      <alignment horizontal="right" vertical="center"/>
    </xf>
    <xf numFmtId="0" fontId="9" fillId="0" borderId="4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41" fontId="3" fillId="0" borderId="0" xfId="2" applyFont="1" applyAlignment="1">
      <alignment horizontal="center" vertical="center"/>
    </xf>
    <xf numFmtId="41" fontId="4" fillId="0" borderId="0" xfId="2" applyFont="1" applyAlignment="1">
      <alignment horizontal="center" vertical="center"/>
    </xf>
    <xf numFmtId="41" fontId="9" fillId="0" borderId="4" xfId="2" applyFont="1" applyFill="1" applyBorder="1" applyAlignment="1" applyProtection="1"/>
    <xf numFmtId="41" fontId="9" fillId="0" borderId="0" xfId="2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3" fontId="6" fillId="0" borderId="0" xfId="0" applyNumberFormat="1" applyFont="1" applyFill="1" applyAlignment="1">
      <alignment horizontal="right" vertical="center"/>
    </xf>
    <xf numFmtId="1" fontId="6" fillId="0" borderId="0" xfId="0" applyNumberFormat="1" applyFont="1" applyFill="1" applyAlignment="1">
      <alignment horizontal="right" vertical="center"/>
    </xf>
    <xf numFmtId="14" fontId="5" fillId="5" borderId="0" xfId="0" applyNumberFormat="1" applyFont="1" applyFill="1"/>
    <xf numFmtId="41" fontId="8" fillId="0" borderId="0" xfId="2" applyFont="1" applyFill="1" applyBorder="1" applyAlignment="1" applyProtection="1"/>
    <xf numFmtId="0" fontId="11" fillId="0" borderId="0" xfId="0" applyFont="1" applyFill="1" applyAlignment="1">
      <alignment vertical="center"/>
    </xf>
    <xf numFmtId="167" fontId="6" fillId="0" borderId="0" xfId="0" applyNumberFormat="1" applyFont="1" applyFill="1" applyAlignment="1">
      <alignment horizontal="right" vertical="center"/>
    </xf>
    <xf numFmtId="166" fontId="6" fillId="0" borderId="0" xfId="0" applyNumberFormat="1" applyFont="1" applyFill="1" applyAlignment="1">
      <alignment horizontal="right" vertical="center"/>
    </xf>
    <xf numFmtId="0" fontId="0" fillId="0" borderId="8" xfId="0" applyBorder="1"/>
    <xf numFmtId="0" fontId="0" fillId="0" borderId="0" xfId="0" applyBorder="1"/>
    <xf numFmtId="41" fontId="1" fillId="0" borderId="9" xfId="2" applyFont="1" applyBorder="1"/>
    <xf numFmtId="0" fontId="0" fillId="0" borderId="10" xfId="0" applyBorder="1"/>
    <xf numFmtId="0" fontId="0" fillId="0" borderId="11" xfId="0" applyBorder="1"/>
    <xf numFmtId="41" fontId="1" fillId="0" borderId="12" xfId="2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41" fontId="1" fillId="0" borderId="12" xfId="2" applyFont="1" applyFill="1" applyBorder="1"/>
    <xf numFmtId="41" fontId="1" fillId="0" borderId="13" xfId="2" applyFont="1" applyFill="1" applyBorder="1" applyAlignment="1">
      <alignment horizontal="center"/>
    </xf>
    <xf numFmtId="41" fontId="0" fillId="0" borderId="14" xfId="2" applyFont="1" applyBorder="1"/>
    <xf numFmtId="41" fontId="0" fillId="0" borderId="13" xfId="2" applyFont="1" applyFill="1" applyBorder="1"/>
    <xf numFmtId="41" fontId="0" fillId="0" borderId="0" xfId="0" applyNumberFormat="1"/>
    <xf numFmtId="0" fontId="17" fillId="0" borderId="0" xfId="0" applyFont="1"/>
    <xf numFmtId="0" fontId="0" fillId="0" borderId="15" xfId="0" applyBorder="1"/>
    <xf numFmtId="41" fontId="0" fillId="0" borderId="15" xfId="0" applyNumberFormat="1" applyBorder="1"/>
    <xf numFmtId="0" fontId="0" fillId="5" borderId="0" xfId="0" applyFill="1"/>
    <xf numFmtId="0" fontId="0" fillId="37" borderId="0" xfId="0" applyFill="1"/>
    <xf numFmtId="14" fontId="6" fillId="0" borderId="0" xfId="0" applyNumberFormat="1" applyFont="1" applyFill="1" applyAlignment="1">
      <alignment horizontal="right" vertical="center"/>
    </xf>
    <xf numFmtId="0" fontId="0" fillId="0" borderId="0" xfId="0"/>
    <xf numFmtId="0" fontId="6" fillId="0" borderId="0" xfId="0" applyFont="1" applyFill="1" applyAlignment="1">
      <alignment horizontal="left" vertical="center"/>
    </xf>
    <xf numFmtId="41" fontId="8" fillId="0" borderId="9" xfId="2" applyFont="1" applyFill="1" applyBorder="1" applyAlignment="1" applyProtection="1"/>
    <xf numFmtId="0" fontId="16" fillId="0" borderId="10" xfId="0" applyFont="1" applyBorder="1"/>
    <xf numFmtId="0" fontId="16" fillId="0" borderId="11" xfId="0" applyFont="1" applyFill="1" applyBorder="1"/>
    <xf numFmtId="0" fontId="16" fillId="0" borderId="11" xfId="0" applyFont="1" applyBorder="1"/>
    <xf numFmtId="0" fontId="8" fillId="0" borderId="5" xfId="0" applyNumberFormat="1" applyFont="1" applyFill="1" applyBorder="1" applyAlignment="1" applyProtection="1"/>
    <xf numFmtId="0" fontId="9" fillId="0" borderId="6" xfId="0" applyNumberFormat="1" applyFont="1" applyFill="1" applyBorder="1" applyAlignment="1" applyProtection="1"/>
    <xf numFmtId="41" fontId="9" fillId="0" borderId="6" xfId="2" applyFont="1" applyFill="1" applyBorder="1" applyAlignment="1" applyProtection="1"/>
    <xf numFmtId="41" fontId="9" fillId="0" borderId="7" xfId="2" applyFont="1" applyFill="1" applyBorder="1" applyAlignment="1" applyProtection="1"/>
    <xf numFmtId="0" fontId="8" fillId="0" borderId="8" xfId="0" applyNumberFormat="1" applyFont="1" applyFill="1" applyBorder="1" applyAlignment="1" applyProtection="1"/>
    <xf numFmtId="0" fontId="8" fillId="0" borderId="25" xfId="0" applyNumberFormat="1" applyFont="1" applyFill="1" applyBorder="1" applyAlignment="1" applyProtection="1"/>
    <xf numFmtId="0" fontId="8" fillId="0" borderId="26" xfId="0" applyNumberFormat="1" applyFont="1" applyFill="1" applyBorder="1" applyAlignment="1" applyProtection="1"/>
    <xf numFmtId="41" fontId="8" fillId="0" borderId="26" xfId="2" applyFont="1" applyFill="1" applyBorder="1" applyAlignment="1" applyProtection="1"/>
    <xf numFmtId="0" fontId="33" fillId="0" borderId="0" xfId="0" applyFont="1"/>
    <xf numFmtId="0" fontId="5" fillId="0" borderId="0" xfId="0" applyFont="1" applyAlignment="1">
      <alignment horizontal="left"/>
    </xf>
    <xf numFmtId="0" fontId="11" fillId="4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11" fillId="4" borderId="2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left"/>
    </xf>
    <xf numFmtId="0" fontId="34" fillId="0" borderId="0" xfId="0" applyFont="1"/>
    <xf numFmtId="41" fontId="0" fillId="0" borderId="14" xfId="2" applyFont="1" applyFill="1" applyBorder="1"/>
    <xf numFmtId="41" fontId="1" fillId="0" borderId="13" xfId="2" applyFont="1" applyBorder="1" applyAlignment="1">
      <alignment horizontal="center"/>
    </xf>
    <xf numFmtId="14" fontId="5" fillId="3" borderId="2" xfId="0" applyNumberFormat="1" applyFont="1" applyFill="1" applyBorder="1"/>
    <xf numFmtId="0" fontId="17" fillId="0" borderId="0" xfId="0" applyFont="1" applyAlignment="1">
      <alignment horizontal="left" wrapText="1"/>
    </xf>
    <xf numFmtId="0" fontId="0" fillId="0" borderId="0" xfId="0" applyFill="1" applyBorder="1"/>
    <xf numFmtId="41" fontId="0" fillId="0" borderId="0" xfId="0" applyNumberFormat="1" applyFill="1" applyBorder="1"/>
    <xf numFmtId="0" fontId="35" fillId="2" borderId="2" xfId="0" applyFont="1" applyFill="1" applyBorder="1"/>
    <xf numFmtId="41" fontId="10" fillId="0" borderId="0" xfId="0" applyNumberFormat="1" applyFont="1" applyFill="1" applyBorder="1" applyAlignment="1" applyProtection="1"/>
    <xf numFmtId="41" fontId="16" fillId="0" borderId="12" xfId="2" applyFont="1" applyBorder="1"/>
    <xf numFmtId="41" fontId="1" fillId="0" borderId="0" xfId="2" applyFont="1" applyAlignment="1">
      <alignment horizontal="center"/>
    </xf>
    <xf numFmtId="41" fontId="1" fillId="0" borderId="0" xfId="2" applyFont="1" applyFill="1"/>
    <xf numFmtId="41" fontId="0" fillId="0" borderId="0" xfId="2" applyFont="1"/>
    <xf numFmtId="3" fontId="15" fillId="0" borderId="0" xfId="0" applyNumberFormat="1" applyFont="1" applyAlignment="1">
      <alignment horizontal="left" vertical="center"/>
    </xf>
    <xf numFmtId="3" fontId="15" fillId="0" borderId="0" xfId="0" applyNumberFormat="1" applyFont="1" applyFill="1" applyAlignment="1">
      <alignment horizontal="left" vertical="center"/>
    </xf>
    <xf numFmtId="41" fontId="10" fillId="38" borderId="0" xfId="2" applyFont="1" applyFill="1" applyBorder="1" applyAlignment="1" applyProtection="1"/>
    <xf numFmtId="41" fontId="0" fillId="0" borderId="0" xfId="0" applyNumberFormat="1" applyFill="1"/>
    <xf numFmtId="3" fontId="2" fillId="0" borderId="0" xfId="0" applyNumberFormat="1" applyFont="1" applyAlignment="1">
      <alignment horizontal="right" vertical="center"/>
    </xf>
    <xf numFmtId="1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9" fillId="0" borderId="31" xfId="0" applyNumberFormat="1" applyFont="1" applyFill="1" applyBorder="1" applyAlignment="1" applyProtection="1"/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1" fontId="13" fillId="0" borderId="0" xfId="0" applyNumberFormat="1" applyFont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39" fillId="0" borderId="31" xfId="0" applyFont="1" applyBorder="1" applyAlignment="1">
      <alignment horizontal="left" vertical="center"/>
    </xf>
    <xf numFmtId="3" fontId="39" fillId="0" borderId="31" xfId="0" applyNumberFormat="1" applyFont="1" applyBorder="1" applyAlignment="1">
      <alignment horizontal="right" vertical="center"/>
    </xf>
    <xf numFmtId="0" fontId="39" fillId="0" borderId="0" xfId="0" applyFont="1" applyAlignment="1">
      <alignment horizontal="left" vertical="center"/>
    </xf>
    <xf numFmtId="3" fontId="39" fillId="0" borderId="0" xfId="0" applyNumberFormat="1" applyFont="1" applyAlignment="1">
      <alignment horizontal="right" vertical="center"/>
    </xf>
    <xf numFmtId="3" fontId="39" fillId="0" borderId="30" xfId="0" applyNumberFormat="1" applyFont="1" applyBorder="1" applyAlignment="1">
      <alignment horizontal="right" vertical="center"/>
    </xf>
    <xf numFmtId="0" fontId="40" fillId="0" borderId="0" xfId="0" applyFont="1" applyAlignment="1">
      <alignment horizontal="left" vertical="center"/>
    </xf>
    <xf numFmtId="0" fontId="41" fillId="0" borderId="0" xfId="0" applyNumberFormat="1" applyFont="1" applyFill="1" applyBorder="1" applyAlignment="1" applyProtection="1"/>
    <xf numFmtId="0" fontId="40" fillId="0" borderId="0" xfId="0" applyFont="1" applyAlignment="1">
      <alignment vertical="center"/>
    </xf>
    <xf numFmtId="0" fontId="40" fillId="0" borderId="0" xfId="0" applyFont="1" applyAlignment="1">
      <alignment horizontal="right" vertical="center"/>
    </xf>
    <xf numFmtId="0" fontId="42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2" fillId="0" borderId="0" xfId="0" applyFont="1" applyAlignment="1">
      <alignment vertical="center"/>
    </xf>
    <xf numFmtId="0" fontId="42" fillId="0" borderId="28" xfId="0" applyFont="1" applyBorder="1" applyAlignment="1">
      <alignment vertical="center"/>
    </xf>
    <xf numFmtId="166" fontId="40" fillId="0" borderId="0" xfId="0" applyNumberFormat="1" applyFont="1" applyAlignment="1">
      <alignment vertical="center"/>
    </xf>
    <xf numFmtId="1" fontId="40" fillId="0" borderId="0" xfId="0" applyNumberFormat="1" applyFont="1" applyAlignment="1">
      <alignment horizontal="right" vertical="center"/>
    </xf>
    <xf numFmtId="3" fontId="40" fillId="0" borderId="0" xfId="0" applyNumberFormat="1" applyFont="1" applyAlignment="1">
      <alignment horizontal="right" vertical="center"/>
    </xf>
    <xf numFmtId="170" fontId="40" fillId="0" borderId="0" xfId="0" applyNumberFormat="1" applyFont="1" applyAlignment="1">
      <alignment horizontal="right" vertical="center"/>
    </xf>
    <xf numFmtId="0" fontId="42" fillId="0" borderId="0" xfId="0" applyFont="1" applyAlignment="1">
      <alignment horizontal="right" vertical="center"/>
    </xf>
    <xf numFmtId="3" fontId="42" fillId="0" borderId="29" xfId="0" applyNumberFormat="1" applyFont="1" applyBorder="1" applyAlignment="1">
      <alignment horizontal="right" vertical="center"/>
    </xf>
    <xf numFmtId="3" fontId="42" fillId="0" borderId="0" xfId="0" applyNumberFormat="1" applyFont="1" applyAlignment="1">
      <alignment horizontal="right" vertical="center"/>
    </xf>
    <xf numFmtId="3" fontId="42" fillId="0" borderId="30" xfId="0" applyNumberFormat="1" applyFont="1" applyBorder="1" applyAlignment="1">
      <alignment horizontal="right" vertical="center"/>
    </xf>
    <xf numFmtId="41" fontId="10" fillId="0" borderId="4" xfId="2" applyFont="1" applyFill="1" applyBorder="1" applyAlignment="1" applyProtection="1">
      <alignment horizontal="center" vertical="center" wrapText="1"/>
    </xf>
    <xf numFmtId="41" fontId="8" fillId="0" borderId="27" xfId="2" applyFont="1" applyFill="1" applyBorder="1" applyAlignment="1" applyProtection="1"/>
    <xf numFmtId="14" fontId="6" fillId="0" borderId="0" xfId="0" applyNumberFormat="1" applyFont="1" applyFill="1" applyAlignment="1">
      <alignment horizontal="left" vertical="center"/>
    </xf>
    <xf numFmtId="41" fontId="6" fillId="0" borderId="0" xfId="2" applyFont="1" applyFill="1" applyAlignment="1">
      <alignment horizontal="left" vertical="center"/>
    </xf>
    <xf numFmtId="14" fontId="5" fillId="0" borderId="0" xfId="0" applyNumberFormat="1" applyFont="1" applyFill="1" applyBorder="1" applyAlignment="1" applyProtection="1"/>
    <xf numFmtId="164" fontId="6" fillId="0" borderId="0" xfId="0" applyNumberFormat="1" applyFont="1" applyAlignment="1">
      <alignment horizontal="left" vertical="center"/>
    </xf>
    <xf numFmtId="49" fontId="10" fillId="0" borderId="0" xfId="0" applyNumberFormat="1" applyFont="1" applyFill="1"/>
    <xf numFmtId="14" fontId="35" fillId="4" borderId="2" xfId="0" applyNumberFormat="1" applyFont="1" applyFill="1" applyBorder="1" applyAlignment="1">
      <alignment horizontal="right" vertical="center"/>
    </xf>
    <xf numFmtId="0" fontId="43" fillId="0" borderId="0" xfId="0" applyFont="1" applyAlignment="1">
      <alignment horizontal="right" vertical="center"/>
    </xf>
    <xf numFmtId="0" fontId="4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3" fontId="2" fillId="0" borderId="32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167" fontId="2" fillId="0" borderId="0" xfId="0" applyNumberFormat="1" applyFont="1" applyAlignment="1">
      <alignment horizontal="right" vertical="center"/>
    </xf>
    <xf numFmtId="166" fontId="2" fillId="0" borderId="0" xfId="0" applyNumberFormat="1" applyFont="1" applyAlignment="1">
      <alignment horizontal="right" vertical="center"/>
    </xf>
    <xf numFmtId="3" fontId="2" fillId="0" borderId="33" xfId="0" applyNumberFormat="1" applyFont="1" applyBorder="1" applyAlignment="1">
      <alignment horizontal="right" vertical="center"/>
    </xf>
    <xf numFmtId="0" fontId="46" fillId="0" borderId="0" xfId="0" applyFont="1" applyAlignment="1">
      <alignment horizontal="right" vertical="center"/>
    </xf>
    <xf numFmtId="3" fontId="46" fillId="0" borderId="33" xfId="0" applyNumberFormat="1" applyFont="1" applyBorder="1" applyAlignment="1">
      <alignment horizontal="right" vertical="center"/>
    </xf>
    <xf numFmtId="3" fontId="46" fillId="0" borderId="34" xfId="0" applyNumberFormat="1" applyFont="1" applyBorder="1" applyAlignment="1">
      <alignment horizontal="right" vertical="center"/>
    </xf>
    <xf numFmtId="0" fontId="49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0" xfId="0" applyFont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52" fillId="0" borderId="0" xfId="0" applyFont="1" applyAlignment="1">
      <alignment vertical="center"/>
    </xf>
    <xf numFmtId="0" fontId="50" fillId="0" borderId="0" xfId="0" applyFont="1" applyAlignment="1">
      <alignment horizontal="left" vertical="center"/>
    </xf>
    <xf numFmtId="0" fontId="50" fillId="0" borderId="0" xfId="0" applyFont="1" applyAlignment="1">
      <alignment horizontal="right" vertical="center"/>
    </xf>
    <xf numFmtId="0" fontId="53" fillId="0" borderId="0" xfId="0" applyFont="1" applyAlignment="1">
      <alignment vertical="center"/>
    </xf>
    <xf numFmtId="3" fontId="53" fillId="0" borderId="0" xfId="0" applyNumberFormat="1" applyFont="1" applyAlignment="1">
      <alignment horizontal="right" vertical="center"/>
    </xf>
    <xf numFmtId="1" fontId="53" fillId="0" borderId="0" xfId="0" applyNumberFormat="1" applyFont="1" applyAlignment="1">
      <alignment horizontal="right" vertical="center"/>
    </xf>
    <xf numFmtId="0" fontId="54" fillId="0" borderId="0" xfId="0" applyFont="1" applyAlignment="1">
      <alignment vertical="center"/>
    </xf>
    <xf numFmtId="0" fontId="51" fillId="0" borderId="0" xfId="0" applyFont="1" applyAlignment="1">
      <alignment horizontal="right" vertical="center"/>
    </xf>
    <xf numFmtId="3" fontId="51" fillId="0" borderId="0" xfId="0" applyNumberFormat="1" applyFont="1" applyAlignment="1">
      <alignment horizontal="right" vertical="center"/>
    </xf>
    <xf numFmtId="0" fontId="53" fillId="0" borderId="0" xfId="0" applyFont="1" applyAlignment="1">
      <alignment horizontal="left" vertical="center"/>
    </xf>
    <xf numFmtId="0" fontId="53" fillId="0" borderId="0" xfId="0" applyFont="1" applyAlignment="1">
      <alignment horizontal="right" vertical="center"/>
    </xf>
    <xf numFmtId="164" fontId="53" fillId="0" borderId="0" xfId="0" applyNumberFormat="1" applyFont="1" applyAlignment="1">
      <alignment horizontal="right" vertical="center"/>
    </xf>
    <xf numFmtId="0" fontId="52" fillId="0" borderId="0" xfId="0" applyFont="1" applyAlignment="1">
      <alignment horizontal="right" vertical="center"/>
    </xf>
    <xf numFmtId="3" fontId="52" fillId="0" borderId="33" xfId="0" applyNumberFormat="1" applyFont="1" applyBorder="1" applyAlignment="1">
      <alignment horizontal="right" vertical="center"/>
    </xf>
    <xf numFmtId="0" fontId="52" fillId="0" borderId="33" xfId="0" applyFont="1" applyBorder="1" applyAlignment="1">
      <alignment vertical="center"/>
    </xf>
    <xf numFmtId="3" fontId="52" fillId="0" borderId="0" xfId="0" applyNumberFormat="1" applyFont="1" applyAlignment="1">
      <alignment horizontal="right" vertical="center"/>
    </xf>
    <xf numFmtId="0" fontId="55" fillId="0" borderId="0" xfId="0" applyFont="1" applyAlignment="1">
      <alignment horizontal="left" vertical="center"/>
    </xf>
    <xf numFmtId="0" fontId="55" fillId="0" borderId="0" xfId="0" applyFont="1" applyAlignment="1">
      <alignment vertical="center"/>
    </xf>
    <xf numFmtId="0" fontId="56" fillId="0" borderId="0" xfId="0" applyNumberFormat="1" applyFont="1" applyFill="1" applyBorder="1" applyAlignment="1" applyProtection="1"/>
    <xf numFmtId="0" fontId="55" fillId="0" borderId="0" xfId="0" applyFont="1" applyAlignment="1">
      <alignment horizontal="right" vertical="center"/>
    </xf>
    <xf numFmtId="0" fontId="57" fillId="0" borderId="0" xfId="0" applyFont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3" fontId="55" fillId="0" borderId="0" xfId="0" applyNumberFormat="1" applyFont="1" applyAlignment="1">
      <alignment horizontal="right" vertical="center"/>
    </xf>
    <xf numFmtId="0" fontId="57" fillId="0" borderId="0" xfId="0" applyFont="1" applyAlignment="1">
      <alignment horizontal="left" vertical="center"/>
    </xf>
    <xf numFmtId="3" fontId="57" fillId="0" borderId="0" xfId="0" applyNumberFormat="1" applyFont="1" applyAlignment="1">
      <alignment horizontal="right" vertical="center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center"/>
    </xf>
    <xf numFmtId="41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</cellXfs>
  <cellStyles count="55">
    <cellStyle name="20% - Énfasis1" xfId="23" builtinId="30" customBuiltin="1"/>
    <cellStyle name="20% - Énfasis2" xfId="27" builtinId="34" customBuiltin="1"/>
    <cellStyle name="20% - Énfasis3" xfId="31" builtinId="38" customBuiltin="1"/>
    <cellStyle name="20% - Énfasis4" xfId="35" builtinId="42" customBuiltin="1"/>
    <cellStyle name="20% - Énfasis5" xfId="39" builtinId="46" customBuiltin="1"/>
    <cellStyle name="20% - Énfasis6" xfId="43" builtinId="50" customBuiltin="1"/>
    <cellStyle name="40% - Énfasis1" xfId="24" builtinId="31" customBuiltin="1"/>
    <cellStyle name="40% - Énfasis2" xfId="28" builtinId="35" customBuiltin="1"/>
    <cellStyle name="40% - Énfasis3" xfId="32" builtinId="39" customBuiltin="1"/>
    <cellStyle name="40% - Énfasis4" xfId="36" builtinId="43" customBuiltin="1"/>
    <cellStyle name="40% - Énfasis5" xfId="40" builtinId="47" customBuiltin="1"/>
    <cellStyle name="40% - Énfasis6" xfId="44" builtinId="51" customBuiltin="1"/>
    <cellStyle name="60% - Énfasis1" xfId="25" builtinId="32" customBuiltin="1"/>
    <cellStyle name="60% - Énfasis2" xfId="29" builtinId="36" customBuiltin="1"/>
    <cellStyle name="60% - Énfasis3" xfId="33" builtinId="40" customBuiltin="1"/>
    <cellStyle name="60% - Énfasis4" xfId="37" builtinId="44" customBuiltin="1"/>
    <cellStyle name="60% - Énfasis5" xfId="41" builtinId="48" customBuiltin="1"/>
    <cellStyle name="60% - Énfasis6" xfId="45" builtinId="52" customBuiltin="1"/>
    <cellStyle name="Bueno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2" builtinId="29" customBuiltin="1"/>
    <cellStyle name="Énfasis2" xfId="26" builtinId="33" customBuiltin="1"/>
    <cellStyle name="Énfasis3" xfId="30" builtinId="37" customBuiltin="1"/>
    <cellStyle name="Énfasis4" xfId="34" builtinId="41" customBuiltin="1"/>
    <cellStyle name="Énfasis5" xfId="38" builtinId="45" customBuiltin="1"/>
    <cellStyle name="Énfasis6" xfId="42" builtinId="49" customBuiltin="1"/>
    <cellStyle name="Entrada" xfId="13" builtinId="20" customBuiltin="1"/>
    <cellStyle name="Incorrecto" xfId="11" builtinId="27" customBuiltin="1"/>
    <cellStyle name="Millares" xfId="1" builtinId="3"/>
    <cellStyle name="Millares [0]" xfId="2" builtinId="6"/>
    <cellStyle name="Millares 2" xfId="4"/>
    <cellStyle name="Millares 2 2" xfId="48"/>
    <cellStyle name="Millares 3" xfId="49"/>
    <cellStyle name="Millares 4" xfId="47"/>
    <cellStyle name="Millares 9" xfId="50"/>
    <cellStyle name="Neutral" xfId="12" builtinId="28" customBuiltin="1"/>
    <cellStyle name="Normal" xfId="0" builtinId="0"/>
    <cellStyle name="Normal 2" xfId="3"/>
    <cellStyle name="Normal 2 2" xfId="52"/>
    <cellStyle name="Normal 2 3" xfId="51"/>
    <cellStyle name="Normal 3" xfId="46"/>
    <cellStyle name="Notas" xfId="19" builtinId="10" customBuiltin="1"/>
    <cellStyle name="Notas 2" xfId="53"/>
    <cellStyle name="Salida" xfId="14" builtinId="21" customBuiltin="1"/>
    <cellStyle name="Texto de advertencia" xfId="18" builtinId="11" customBuiltin="1"/>
    <cellStyle name="Texto explicativo" xfId="20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ítulo 4" xfId="54"/>
    <cellStyle name="Total" xfId="21" builtinId="25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0</xdr:row>
      <xdr:rowOff>76199</xdr:rowOff>
    </xdr:from>
    <xdr:to>
      <xdr:col>12</xdr:col>
      <xdr:colOff>685800</xdr:colOff>
      <xdr:row>25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44C9FC-0711-43DC-BEB8-3DCE2AA270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4253" t="21447" r="25428" b="22769"/>
        <a:stretch/>
      </xdr:blipFill>
      <xdr:spPr>
        <a:xfrm>
          <a:off x="3571875" y="76199"/>
          <a:ext cx="7667625" cy="47815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14</xdr:col>
      <xdr:colOff>303714</xdr:colOff>
      <xdr:row>27</xdr:row>
      <xdr:rowOff>161237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15450" y="0"/>
          <a:ext cx="8685714" cy="55047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122952</xdr:colOff>
      <xdr:row>27</xdr:row>
      <xdr:rowOff>132690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980952" cy="52761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9</xdr:col>
      <xdr:colOff>303905</xdr:colOff>
      <xdr:row>45</xdr:row>
      <xdr:rowOff>180571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524500"/>
          <a:ext cx="7161905" cy="32285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Downloads\201701%20Prebalance%20y%20An&#225;lisis%20de%20Cuentas%20Partido%20DC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E"/>
      <sheetName val="Analisis de Cuentas"/>
      <sheetName val="Apertura"/>
      <sheetName val="F29"/>
      <sheetName val="Cot prev"/>
      <sheetName val="LR"/>
    </sheetNames>
    <sheetDataSet>
      <sheetData sheetId="0">
        <row r="1">
          <cell r="C1" t="str">
            <v>PARTIDO DEMOCRATA CRISTIANO</v>
          </cell>
        </row>
        <row r="9">
          <cell r="H9">
            <v>500000</v>
          </cell>
          <cell r="I9">
            <v>0</v>
          </cell>
        </row>
        <row r="13">
          <cell r="H13">
            <v>51087</v>
          </cell>
          <cell r="I13">
            <v>0</v>
          </cell>
        </row>
        <row r="14">
          <cell r="H14">
            <v>3841</v>
          </cell>
          <cell r="I14">
            <v>0</v>
          </cell>
        </row>
        <row r="16">
          <cell r="H16">
            <v>0</v>
          </cell>
          <cell r="I16">
            <v>0</v>
          </cell>
        </row>
        <row r="29">
          <cell r="H29">
            <v>0</v>
          </cell>
          <cell r="I29">
            <v>0</v>
          </cell>
        </row>
        <row r="32">
          <cell r="H32">
            <v>0</v>
          </cell>
          <cell r="I32">
            <v>7769135</v>
          </cell>
        </row>
        <row r="33">
          <cell r="H33">
            <v>0</v>
          </cell>
          <cell r="I33">
            <v>0</v>
          </cell>
        </row>
        <row r="34">
          <cell r="H34">
            <v>0</v>
          </cell>
          <cell r="I34">
            <v>0</v>
          </cell>
        </row>
        <row r="35">
          <cell r="H35">
            <v>0</v>
          </cell>
          <cell r="I35">
            <v>0</v>
          </cell>
        </row>
        <row r="37">
          <cell r="H37">
            <v>0</v>
          </cell>
          <cell r="I37">
            <v>0</v>
          </cell>
        </row>
        <row r="38">
          <cell r="H38">
            <v>0</v>
          </cell>
          <cell r="I38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11" sqref="B11"/>
    </sheetView>
  </sheetViews>
  <sheetFormatPr baseColWidth="10" defaultColWidth="11.42578125" defaultRowHeight="15" x14ac:dyDescent="0.25"/>
  <cols>
    <col min="1" max="1" width="3.140625" style="3" customWidth="1"/>
    <col min="2" max="2" width="7.85546875" style="3" bestFit="1" customWidth="1"/>
    <col min="3" max="3" width="30.28515625" style="3" bestFit="1" customWidth="1"/>
    <col min="4" max="11" width="13.140625" style="13" customWidth="1"/>
    <col min="12" max="16384" width="11.42578125" style="3"/>
  </cols>
  <sheetData>
    <row r="1" spans="1:11" x14ac:dyDescent="0.25">
      <c r="A1" s="4" t="s">
        <v>0</v>
      </c>
      <c r="C1" s="5" t="s">
        <v>1</v>
      </c>
    </row>
    <row r="2" spans="1:11" x14ac:dyDescent="0.25">
      <c r="A2" s="4" t="s">
        <v>2</v>
      </c>
      <c r="C2" s="5" t="s">
        <v>3</v>
      </c>
    </row>
    <row r="3" spans="1:11" x14ac:dyDescent="0.25">
      <c r="A3" s="4" t="s">
        <v>4</v>
      </c>
      <c r="C3" s="5" t="s">
        <v>5</v>
      </c>
    </row>
    <row r="4" spans="1:11" x14ac:dyDescent="0.25">
      <c r="A4" s="4" t="s">
        <v>7</v>
      </c>
      <c r="C4" s="5" t="s">
        <v>8</v>
      </c>
    </row>
    <row r="5" spans="1:11" ht="20.25" x14ac:dyDescent="0.25">
      <c r="F5" s="61" t="s">
        <v>6</v>
      </c>
    </row>
    <row r="6" spans="1:11" x14ac:dyDescent="0.25">
      <c r="F6" s="62" t="s">
        <v>281</v>
      </c>
    </row>
    <row r="7" spans="1:11" x14ac:dyDescent="0.25">
      <c r="I7" s="62"/>
    </row>
    <row r="8" spans="1:11" s="65" customFormat="1" ht="25.5" x14ac:dyDescent="0.25">
      <c r="B8" s="66" t="s">
        <v>109</v>
      </c>
      <c r="C8" s="66" t="s">
        <v>110</v>
      </c>
      <c r="D8" s="166" t="s">
        <v>111</v>
      </c>
      <c r="E8" s="166" t="s">
        <v>112</v>
      </c>
      <c r="F8" s="166" t="s">
        <v>113</v>
      </c>
      <c r="G8" s="166" t="s">
        <v>114</v>
      </c>
      <c r="H8" s="166" t="s">
        <v>115</v>
      </c>
      <c r="I8" s="166" t="s">
        <v>116</v>
      </c>
      <c r="J8" s="166" t="s">
        <v>117</v>
      </c>
      <c r="K8" s="166" t="s">
        <v>118</v>
      </c>
    </row>
    <row r="9" spans="1:11" s="24" customFormat="1" ht="12" x14ac:dyDescent="0.2">
      <c r="B9" s="59">
        <v>11010100</v>
      </c>
      <c r="C9" s="59" t="s">
        <v>186</v>
      </c>
      <c r="D9" s="63">
        <v>500000</v>
      </c>
      <c r="E9" s="63"/>
      <c r="F9" s="63">
        <v>500000</v>
      </c>
      <c r="G9" s="63"/>
      <c r="H9" s="63">
        <v>500000</v>
      </c>
      <c r="I9" s="63"/>
      <c r="J9" s="63"/>
      <c r="K9" s="63"/>
    </row>
    <row r="10" spans="1:11" s="24" customFormat="1" ht="12" x14ac:dyDescent="0.2">
      <c r="B10" s="59">
        <v>11010301</v>
      </c>
      <c r="C10" s="59" t="s">
        <v>10</v>
      </c>
      <c r="D10" s="63">
        <v>73027689</v>
      </c>
      <c r="E10" s="63">
        <v>11445111</v>
      </c>
      <c r="F10" s="63">
        <v>61582578</v>
      </c>
      <c r="G10" s="63"/>
      <c r="H10" s="63">
        <v>61582578</v>
      </c>
      <c r="I10" s="63"/>
      <c r="J10" s="63"/>
      <c r="K10" s="63"/>
    </row>
    <row r="11" spans="1:11" s="24" customFormat="1" ht="12" x14ac:dyDescent="0.2">
      <c r="B11" s="59">
        <v>11010302</v>
      </c>
      <c r="C11" s="59" t="s">
        <v>12</v>
      </c>
      <c r="D11" s="63">
        <v>2608955</v>
      </c>
      <c r="E11" s="63">
        <v>1100471</v>
      </c>
      <c r="F11" s="63">
        <v>1508484</v>
      </c>
      <c r="G11" s="63"/>
      <c r="H11" s="63">
        <v>1508484</v>
      </c>
      <c r="I11" s="63"/>
      <c r="J11" s="63"/>
      <c r="K11" s="63"/>
    </row>
    <row r="12" spans="1:11" s="24" customFormat="1" ht="12" x14ac:dyDescent="0.2">
      <c r="B12" s="59">
        <v>11010303</v>
      </c>
      <c r="C12" s="59" t="s">
        <v>14</v>
      </c>
      <c r="D12" s="63">
        <v>3947</v>
      </c>
      <c r="E12" s="63"/>
      <c r="F12" s="63">
        <v>3947</v>
      </c>
      <c r="G12" s="63"/>
      <c r="H12" s="63">
        <v>3947</v>
      </c>
      <c r="I12" s="63"/>
      <c r="J12" s="63"/>
      <c r="K12" s="63"/>
    </row>
    <row r="13" spans="1:11" s="24" customFormat="1" ht="12" x14ac:dyDescent="0.2">
      <c r="B13" s="59">
        <v>11010304</v>
      </c>
      <c r="C13" s="59" t="s">
        <v>141</v>
      </c>
      <c r="D13" s="63">
        <v>259203737</v>
      </c>
      <c r="E13" s="63">
        <v>122385748</v>
      </c>
      <c r="F13" s="63">
        <v>136817989</v>
      </c>
      <c r="G13" s="63"/>
      <c r="H13" s="63">
        <v>136817989</v>
      </c>
      <c r="I13" s="63"/>
      <c r="J13" s="63"/>
      <c r="K13" s="63"/>
    </row>
    <row r="14" spans="1:11" s="24" customFormat="1" ht="12" x14ac:dyDescent="0.2">
      <c r="B14" s="59">
        <v>11010305</v>
      </c>
      <c r="C14" s="59" t="s">
        <v>165</v>
      </c>
      <c r="D14" s="63">
        <v>51087</v>
      </c>
      <c r="E14" s="63"/>
      <c r="F14" s="63">
        <v>51087</v>
      </c>
      <c r="G14" s="63"/>
      <c r="H14" s="63">
        <v>51087</v>
      </c>
      <c r="I14" s="63"/>
      <c r="J14" s="63"/>
      <c r="K14" s="63"/>
    </row>
    <row r="15" spans="1:11" s="24" customFormat="1" ht="12" x14ac:dyDescent="0.2">
      <c r="B15" s="59">
        <v>11010306</v>
      </c>
      <c r="C15" s="59" t="s">
        <v>178</v>
      </c>
      <c r="D15" s="63">
        <v>3841</v>
      </c>
      <c r="E15" s="63"/>
      <c r="F15" s="63">
        <v>3841</v>
      </c>
      <c r="G15" s="63"/>
      <c r="H15" s="63">
        <v>3841</v>
      </c>
      <c r="I15" s="63"/>
      <c r="J15" s="63"/>
      <c r="K15" s="63"/>
    </row>
    <row r="16" spans="1:11" s="24" customFormat="1" ht="12" x14ac:dyDescent="0.2">
      <c r="B16" s="59">
        <v>11010400</v>
      </c>
      <c r="C16" s="59" t="s">
        <v>16</v>
      </c>
      <c r="D16" s="63">
        <v>37429301</v>
      </c>
      <c r="E16" s="63">
        <v>12146247</v>
      </c>
      <c r="F16" s="63">
        <v>25283054</v>
      </c>
      <c r="G16" s="63"/>
      <c r="H16" s="63">
        <v>25283054</v>
      </c>
      <c r="I16" s="63"/>
      <c r="J16" s="63"/>
      <c r="K16" s="63"/>
    </row>
    <row r="17" spans="2:11" s="24" customFormat="1" ht="12" x14ac:dyDescent="0.2">
      <c r="B17" s="59">
        <v>11050400</v>
      </c>
      <c r="C17" s="59" t="s">
        <v>17</v>
      </c>
      <c r="D17" s="63">
        <v>50000000</v>
      </c>
      <c r="E17" s="63">
        <v>50000000</v>
      </c>
      <c r="F17" s="63"/>
      <c r="G17" s="63"/>
      <c r="H17" s="63"/>
      <c r="I17" s="63"/>
      <c r="J17" s="63"/>
      <c r="K17" s="63"/>
    </row>
    <row r="18" spans="2:11" s="24" customFormat="1" ht="12" x14ac:dyDescent="0.2">
      <c r="B18" s="59">
        <v>11060200</v>
      </c>
      <c r="C18" s="59" t="s">
        <v>120</v>
      </c>
      <c r="D18" s="63">
        <v>78285047</v>
      </c>
      <c r="E18" s="63">
        <v>28049149</v>
      </c>
      <c r="F18" s="63">
        <v>50235898</v>
      </c>
      <c r="G18" s="63"/>
      <c r="H18" s="63">
        <v>50235898</v>
      </c>
      <c r="I18" s="63"/>
      <c r="J18" s="63"/>
      <c r="K18" s="63"/>
    </row>
    <row r="19" spans="2:11" s="24" customFormat="1" ht="12" x14ac:dyDescent="0.2">
      <c r="B19" s="59">
        <v>11060600</v>
      </c>
      <c r="C19" s="59" t="s">
        <v>19</v>
      </c>
      <c r="D19" s="63">
        <v>55402863</v>
      </c>
      <c r="E19" s="63"/>
      <c r="F19" s="63">
        <v>55402863</v>
      </c>
      <c r="G19" s="63"/>
      <c r="H19" s="63">
        <v>55402863</v>
      </c>
      <c r="I19" s="63"/>
      <c r="J19" s="63"/>
      <c r="K19" s="63"/>
    </row>
    <row r="20" spans="2:11" s="24" customFormat="1" ht="12" x14ac:dyDescent="0.2">
      <c r="B20" s="59">
        <v>11060700</v>
      </c>
      <c r="C20" s="59" t="s">
        <v>21</v>
      </c>
      <c r="D20" s="63">
        <v>8995000</v>
      </c>
      <c r="E20" s="63">
        <v>6905000</v>
      </c>
      <c r="F20" s="63">
        <v>2090000</v>
      </c>
      <c r="G20" s="63"/>
      <c r="H20" s="63">
        <v>2090000</v>
      </c>
      <c r="I20" s="63"/>
      <c r="J20" s="63"/>
      <c r="K20" s="63"/>
    </row>
    <row r="21" spans="2:11" s="24" customFormat="1" ht="12" x14ac:dyDescent="0.2">
      <c r="B21" s="59">
        <v>11100400</v>
      </c>
      <c r="C21" s="59" t="s">
        <v>25</v>
      </c>
      <c r="D21" s="63">
        <v>40000</v>
      </c>
      <c r="E21" s="63">
        <v>30000</v>
      </c>
      <c r="F21" s="63">
        <v>10000</v>
      </c>
      <c r="G21" s="63"/>
      <c r="H21" s="63">
        <v>10000</v>
      </c>
      <c r="I21" s="63"/>
      <c r="J21" s="63"/>
      <c r="K21" s="63"/>
    </row>
    <row r="22" spans="2:11" s="24" customFormat="1" ht="12" x14ac:dyDescent="0.2">
      <c r="B22" s="59">
        <v>12010300</v>
      </c>
      <c r="C22" s="59" t="s">
        <v>27</v>
      </c>
      <c r="D22" s="63">
        <v>1810148492</v>
      </c>
      <c r="E22" s="63"/>
      <c r="F22" s="63">
        <v>1810148492</v>
      </c>
      <c r="G22" s="63"/>
      <c r="H22" s="63">
        <v>1810148492</v>
      </c>
      <c r="I22" s="63"/>
      <c r="J22" s="63"/>
      <c r="K22" s="63"/>
    </row>
    <row r="23" spans="2:11" s="24" customFormat="1" ht="12" x14ac:dyDescent="0.2">
      <c r="B23" s="59">
        <v>12020800</v>
      </c>
      <c r="C23" s="59" t="s">
        <v>29</v>
      </c>
      <c r="D23" s="63">
        <v>477367027</v>
      </c>
      <c r="E23" s="63"/>
      <c r="F23" s="63">
        <v>477367027</v>
      </c>
      <c r="G23" s="63"/>
      <c r="H23" s="63">
        <v>477367027</v>
      </c>
      <c r="I23" s="63"/>
      <c r="J23" s="63"/>
      <c r="K23" s="63"/>
    </row>
    <row r="24" spans="2:11" s="24" customFormat="1" ht="12" x14ac:dyDescent="0.2">
      <c r="B24" s="59">
        <v>12030100</v>
      </c>
      <c r="C24" s="59" t="s">
        <v>143</v>
      </c>
      <c r="D24" s="63">
        <v>1285795</v>
      </c>
      <c r="E24" s="63"/>
      <c r="F24" s="63">
        <v>1285795</v>
      </c>
      <c r="G24" s="63"/>
      <c r="H24" s="63">
        <v>1285795</v>
      </c>
      <c r="I24" s="63"/>
      <c r="J24" s="63"/>
      <c r="K24" s="63"/>
    </row>
    <row r="25" spans="2:11" s="24" customFormat="1" ht="12" x14ac:dyDescent="0.2">
      <c r="B25" s="59">
        <v>12030400</v>
      </c>
      <c r="C25" s="59" t="s">
        <v>31</v>
      </c>
      <c r="D25" s="63">
        <v>50513160</v>
      </c>
      <c r="E25" s="63"/>
      <c r="F25" s="63">
        <v>50513160</v>
      </c>
      <c r="G25" s="63"/>
      <c r="H25" s="63">
        <v>50513160</v>
      </c>
      <c r="I25" s="63"/>
      <c r="J25" s="63"/>
      <c r="K25" s="63"/>
    </row>
    <row r="26" spans="2:11" s="24" customFormat="1" ht="12" x14ac:dyDescent="0.2">
      <c r="B26" s="59">
        <v>12030500</v>
      </c>
      <c r="C26" s="59" t="s">
        <v>33</v>
      </c>
      <c r="D26" s="63">
        <v>631920</v>
      </c>
      <c r="E26" s="63"/>
      <c r="F26" s="63">
        <v>631920</v>
      </c>
      <c r="G26" s="63"/>
      <c r="H26" s="63">
        <v>631920</v>
      </c>
      <c r="I26" s="63"/>
      <c r="J26" s="63"/>
      <c r="K26" s="63"/>
    </row>
    <row r="27" spans="2:11" s="24" customFormat="1" ht="12" x14ac:dyDescent="0.2">
      <c r="B27" s="59">
        <v>12060200</v>
      </c>
      <c r="C27" s="59" t="s">
        <v>35</v>
      </c>
      <c r="D27" s="63"/>
      <c r="E27" s="63">
        <v>20832651</v>
      </c>
      <c r="F27" s="63"/>
      <c r="G27" s="63">
        <v>20832651</v>
      </c>
      <c r="H27" s="63"/>
      <c r="I27" s="63">
        <v>20832651</v>
      </c>
      <c r="J27" s="63"/>
      <c r="K27" s="63"/>
    </row>
    <row r="28" spans="2:11" s="24" customFormat="1" ht="12" x14ac:dyDescent="0.2">
      <c r="B28" s="59">
        <v>21050100</v>
      </c>
      <c r="C28" s="59" t="s">
        <v>37</v>
      </c>
      <c r="D28" s="63">
        <v>45947430</v>
      </c>
      <c r="E28" s="63">
        <v>56039734</v>
      </c>
      <c r="F28" s="63"/>
      <c r="G28" s="63">
        <v>10092304</v>
      </c>
      <c r="H28" s="63"/>
      <c r="I28" s="63">
        <v>10092304</v>
      </c>
      <c r="J28" s="63"/>
      <c r="K28" s="63"/>
    </row>
    <row r="29" spans="2:11" s="24" customFormat="1" ht="12" x14ac:dyDescent="0.2">
      <c r="B29" s="59">
        <v>21050200</v>
      </c>
      <c r="C29" s="59" t="s">
        <v>39</v>
      </c>
      <c r="D29" s="63">
        <v>13463400</v>
      </c>
      <c r="E29" s="63">
        <v>13569626</v>
      </c>
      <c r="F29" s="63"/>
      <c r="G29" s="63">
        <v>106226</v>
      </c>
      <c r="H29" s="63"/>
      <c r="I29" s="63">
        <v>106226</v>
      </c>
      <c r="J29" s="63"/>
      <c r="K29" s="63"/>
    </row>
    <row r="30" spans="2:11" s="24" customFormat="1" ht="12" x14ac:dyDescent="0.2">
      <c r="B30" s="59">
        <v>21050300</v>
      </c>
      <c r="C30" s="59" t="s">
        <v>41</v>
      </c>
      <c r="D30" s="63">
        <v>14717894</v>
      </c>
      <c r="E30" s="63">
        <v>14717894</v>
      </c>
      <c r="F30" s="63"/>
      <c r="G30" s="63"/>
      <c r="H30" s="63"/>
      <c r="I30" s="63"/>
      <c r="J30" s="63"/>
      <c r="K30" s="63"/>
    </row>
    <row r="31" spans="2:11" s="24" customFormat="1" ht="12" x14ac:dyDescent="0.2">
      <c r="B31" s="59">
        <v>21050600</v>
      </c>
      <c r="C31" s="59" t="s">
        <v>144</v>
      </c>
      <c r="D31" s="63">
        <v>90000</v>
      </c>
      <c r="E31" s="63">
        <v>90000</v>
      </c>
      <c r="F31" s="63"/>
      <c r="G31" s="63"/>
      <c r="H31" s="63"/>
      <c r="I31" s="63"/>
      <c r="J31" s="63"/>
      <c r="K31" s="63"/>
    </row>
    <row r="32" spans="2:11" s="24" customFormat="1" ht="12" x14ac:dyDescent="0.2">
      <c r="B32" s="59">
        <v>21050700</v>
      </c>
      <c r="C32" s="59" t="s">
        <v>265</v>
      </c>
      <c r="D32" s="63"/>
      <c r="E32" s="63">
        <v>931775</v>
      </c>
      <c r="F32" s="63"/>
      <c r="G32" s="63">
        <v>931775</v>
      </c>
      <c r="H32" s="63"/>
      <c r="I32" s="63">
        <v>931775</v>
      </c>
      <c r="J32" s="63"/>
      <c r="K32" s="63"/>
    </row>
    <row r="33" spans="2:11" s="24" customFormat="1" ht="12" x14ac:dyDescent="0.2">
      <c r="B33" s="59">
        <v>21080101</v>
      </c>
      <c r="C33" s="59" t="s">
        <v>136</v>
      </c>
      <c r="D33" s="63">
        <v>22534004</v>
      </c>
      <c r="E33" s="63">
        <v>29731618</v>
      </c>
      <c r="F33" s="63"/>
      <c r="G33" s="63">
        <v>7197614</v>
      </c>
      <c r="H33" s="63"/>
      <c r="I33" s="63">
        <v>7197614</v>
      </c>
      <c r="J33" s="63"/>
      <c r="K33" s="63"/>
    </row>
    <row r="34" spans="2:11" s="24" customFormat="1" ht="12" x14ac:dyDescent="0.2">
      <c r="B34" s="59">
        <v>21080201</v>
      </c>
      <c r="C34" s="59" t="s">
        <v>211</v>
      </c>
      <c r="D34" s="63"/>
      <c r="E34" s="63">
        <v>7769135</v>
      </c>
      <c r="F34" s="63"/>
      <c r="G34" s="63">
        <v>7769135</v>
      </c>
      <c r="H34" s="63"/>
      <c r="I34" s="63">
        <v>7769135</v>
      </c>
      <c r="J34" s="63"/>
      <c r="K34" s="63"/>
    </row>
    <row r="35" spans="2:11" s="24" customFormat="1" ht="12" x14ac:dyDescent="0.2">
      <c r="B35" s="59">
        <v>21080401</v>
      </c>
      <c r="C35" s="59" t="s">
        <v>43</v>
      </c>
      <c r="D35" s="63">
        <v>2536065</v>
      </c>
      <c r="E35" s="63">
        <v>2536065</v>
      </c>
      <c r="F35" s="63"/>
      <c r="G35" s="63"/>
      <c r="H35" s="63"/>
      <c r="I35" s="63"/>
      <c r="J35" s="63"/>
      <c r="K35" s="63"/>
    </row>
    <row r="36" spans="2:11" s="24" customFormat="1" ht="12" x14ac:dyDescent="0.2">
      <c r="B36" s="59">
        <v>21080402</v>
      </c>
      <c r="C36" s="59" t="s">
        <v>45</v>
      </c>
      <c r="D36" s="63">
        <v>715248</v>
      </c>
      <c r="E36" s="63">
        <v>715248</v>
      </c>
      <c r="F36" s="63"/>
      <c r="G36" s="63"/>
      <c r="H36" s="63"/>
      <c r="I36" s="63"/>
      <c r="J36" s="63"/>
      <c r="K36" s="63"/>
    </row>
    <row r="37" spans="2:11" s="24" customFormat="1" ht="12" x14ac:dyDescent="0.2">
      <c r="B37" s="59">
        <v>21080403</v>
      </c>
      <c r="C37" s="59" t="s">
        <v>226</v>
      </c>
      <c r="D37" s="63">
        <v>269752</v>
      </c>
      <c r="E37" s="63">
        <v>269752</v>
      </c>
      <c r="F37" s="63"/>
      <c r="G37" s="63"/>
      <c r="H37" s="63"/>
      <c r="I37" s="63"/>
      <c r="J37" s="63"/>
      <c r="K37" s="63"/>
    </row>
    <row r="38" spans="2:11" s="24" customFormat="1" ht="12" x14ac:dyDescent="0.2">
      <c r="B38" s="59">
        <v>21080404</v>
      </c>
      <c r="C38" s="59" t="s">
        <v>47</v>
      </c>
      <c r="D38" s="63">
        <v>225233</v>
      </c>
      <c r="E38" s="63">
        <v>225233</v>
      </c>
      <c r="F38" s="63"/>
      <c r="G38" s="63"/>
      <c r="H38" s="63"/>
      <c r="I38" s="63"/>
      <c r="J38" s="63"/>
      <c r="K38" s="63"/>
    </row>
    <row r="39" spans="2:11" s="24" customFormat="1" ht="12" x14ac:dyDescent="0.2">
      <c r="B39" s="59">
        <v>21080405</v>
      </c>
      <c r="C39" s="59" t="s">
        <v>49</v>
      </c>
      <c r="D39" s="63">
        <v>49437</v>
      </c>
      <c r="E39" s="63">
        <v>49437</v>
      </c>
      <c r="F39" s="63"/>
      <c r="G39" s="63"/>
      <c r="H39" s="63"/>
      <c r="I39" s="63"/>
      <c r="J39" s="63"/>
      <c r="K39" s="63"/>
    </row>
    <row r="40" spans="2:11" s="24" customFormat="1" ht="12" x14ac:dyDescent="0.2">
      <c r="B40" s="59">
        <v>21080406</v>
      </c>
      <c r="C40" s="59" t="s">
        <v>51</v>
      </c>
      <c r="D40" s="63">
        <v>527343</v>
      </c>
      <c r="E40" s="63">
        <v>527343</v>
      </c>
      <c r="F40" s="63"/>
      <c r="G40" s="63"/>
      <c r="H40" s="63"/>
      <c r="I40" s="63"/>
      <c r="J40" s="63"/>
      <c r="K40" s="63"/>
    </row>
    <row r="41" spans="2:11" s="24" customFormat="1" ht="12" x14ac:dyDescent="0.2">
      <c r="B41" s="59">
        <v>21080407</v>
      </c>
      <c r="C41" s="59" t="s">
        <v>53</v>
      </c>
      <c r="D41" s="63"/>
      <c r="E41" s="63">
        <v>1942005</v>
      </c>
      <c r="F41" s="63"/>
      <c r="G41" s="63">
        <v>1942005</v>
      </c>
      <c r="H41" s="63"/>
      <c r="I41" s="63">
        <v>1942005</v>
      </c>
      <c r="J41" s="63"/>
      <c r="K41" s="63"/>
    </row>
    <row r="42" spans="2:11" s="24" customFormat="1" ht="12" x14ac:dyDescent="0.2">
      <c r="B42" s="59">
        <v>21080502</v>
      </c>
      <c r="C42" s="59" t="s">
        <v>55</v>
      </c>
      <c r="D42" s="63">
        <v>2107215</v>
      </c>
      <c r="E42" s="63">
        <v>2907737</v>
      </c>
      <c r="F42" s="63"/>
      <c r="G42" s="63">
        <v>800522</v>
      </c>
      <c r="H42" s="63"/>
      <c r="I42" s="63">
        <v>800522</v>
      </c>
      <c r="J42" s="63"/>
      <c r="K42" s="63"/>
    </row>
    <row r="43" spans="2:11" s="24" customFormat="1" ht="12" x14ac:dyDescent="0.2">
      <c r="B43" s="59">
        <v>21080503</v>
      </c>
      <c r="C43" s="59" t="s">
        <v>57</v>
      </c>
      <c r="D43" s="63">
        <v>279152</v>
      </c>
      <c r="E43" s="63">
        <v>334639</v>
      </c>
      <c r="F43" s="63"/>
      <c r="G43" s="63">
        <v>55487</v>
      </c>
      <c r="H43" s="63"/>
      <c r="I43" s="63">
        <v>55487</v>
      </c>
      <c r="J43" s="63"/>
      <c r="K43" s="63"/>
    </row>
    <row r="44" spans="2:11" s="24" customFormat="1" ht="12" x14ac:dyDescent="0.2">
      <c r="B44" s="59">
        <v>23010000</v>
      </c>
      <c r="C44" s="59" t="s">
        <v>59</v>
      </c>
      <c r="D44" s="63"/>
      <c r="E44" s="63">
        <v>2414856190</v>
      </c>
      <c r="F44" s="63"/>
      <c r="G44" s="63">
        <v>2414856190</v>
      </c>
      <c r="H44" s="63"/>
      <c r="I44" s="63">
        <v>2414856190</v>
      </c>
      <c r="J44" s="63"/>
      <c r="K44" s="63"/>
    </row>
    <row r="45" spans="2:11" s="24" customFormat="1" ht="12" x14ac:dyDescent="0.2">
      <c r="B45" s="59">
        <v>23020000</v>
      </c>
      <c r="C45" s="59" t="s">
        <v>61</v>
      </c>
      <c r="D45" s="63"/>
      <c r="E45" s="63">
        <v>969602156</v>
      </c>
      <c r="F45" s="63"/>
      <c r="G45" s="63">
        <v>969602156</v>
      </c>
      <c r="H45" s="63"/>
      <c r="I45" s="63">
        <v>969602156</v>
      </c>
      <c r="J45" s="63"/>
      <c r="K45" s="63"/>
    </row>
    <row r="46" spans="2:11" s="24" customFormat="1" ht="12" x14ac:dyDescent="0.2">
      <c r="B46" s="59">
        <v>23070300</v>
      </c>
      <c r="C46" s="59" t="s">
        <v>63</v>
      </c>
      <c r="D46" s="63">
        <v>1737117526</v>
      </c>
      <c r="E46" s="63"/>
      <c r="F46" s="63">
        <v>1737117526</v>
      </c>
      <c r="G46" s="63"/>
      <c r="H46" s="63">
        <v>1737117526</v>
      </c>
      <c r="I46" s="63"/>
      <c r="J46" s="63"/>
      <c r="K46" s="63"/>
    </row>
    <row r="47" spans="2:11" s="24" customFormat="1" ht="12" x14ac:dyDescent="0.2">
      <c r="B47" s="59">
        <v>23080000</v>
      </c>
      <c r="C47" s="59" t="s">
        <v>212</v>
      </c>
      <c r="D47" s="63"/>
      <c r="E47" s="63">
        <v>786953702</v>
      </c>
      <c r="F47" s="63"/>
      <c r="G47" s="63">
        <v>786953702</v>
      </c>
      <c r="H47" s="63"/>
      <c r="I47" s="63">
        <v>786953702</v>
      </c>
      <c r="J47" s="63"/>
      <c r="K47" s="63"/>
    </row>
    <row r="48" spans="2:11" s="24" customFormat="1" ht="12" x14ac:dyDescent="0.2">
      <c r="B48" s="59">
        <v>33110300</v>
      </c>
      <c r="C48" s="59" t="s">
        <v>138</v>
      </c>
      <c r="D48" s="63">
        <v>5622424</v>
      </c>
      <c r="E48" s="63"/>
      <c r="F48" s="63">
        <v>5622424</v>
      </c>
      <c r="G48" s="63"/>
      <c r="H48" s="63"/>
      <c r="I48" s="63"/>
      <c r="J48" s="63">
        <v>5622424</v>
      </c>
      <c r="K48" s="63"/>
    </row>
    <row r="49" spans="2:11" s="24" customFormat="1" ht="12" x14ac:dyDescent="0.2">
      <c r="B49" s="59">
        <v>33110600</v>
      </c>
      <c r="C49" s="59" t="s">
        <v>200</v>
      </c>
      <c r="D49" s="63">
        <v>343529</v>
      </c>
      <c r="E49" s="63"/>
      <c r="F49" s="63">
        <v>343529</v>
      </c>
      <c r="G49" s="63"/>
      <c r="H49" s="63"/>
      <c r="I49" s="63"/>
      <c r="J49" s="63">
        <v>343529</v>
      </c>
      <c r="K49" s="63"/>
    </row>
    <row r="50" spans="2:11" s="24" customFormat="1" ht="12" x14ac:dyDescent="0.2">
      <c r="B50" s="59">
        <v>33110700</v>
      </c>
      <c r="C50" s="59" t="s">
        <v>227</v>
      </c>
      <c r="D50" s="63">
        <v>10792957</v>
      </c>
      <c r="E50" s="63"/>
      <c r="F50" s="63">
        <v>10792957</v>
      </c>
      <c r="G50" s="63"/>
      <c r="H50" s="63"/>
      <c r="I50" s="63"/>
      <c r="J50" s="63">
        <v>10792957</v>
      </c>
      <c r="K50" s="63"/>
    </row>
    <row r="51" spans="2:11" s="24" customFormat="1" ht="12" x14ac:dyDescent="0.2">
      <c r="B51" s="59">
        <v>33120100</v>
      </c>
      <c r="C51" s="59" t="s">
        <v>64</v>
      </c>
      <c r="D51" s="63">
        <v>15845030</v>
      </c>
      <c r="E51" s="63"/>
      <c r="F51" s="63">
        <v>15845030</v>
      </c>
      <c r="G51" s="63"/>
      <c r="H51" s="63"/>
      <c r="I51" s="63"/>
      <c r="J51" s="63">
        <v>15845030</v>
      </c>
      <c r="K51" s="63"/>
    </row>
    <row r="52" spans="2:11" s="24" customFormat="1" ht="12" x14ac:dyDescent="0.2">
      <c r="B52" s="59">
        <v>33120200</v>
      </c>
      <c r="C52" s="59" t="s">
        <v>65</v>
      </c>
      <c r="D52" s="63">
        <v>1614916</v>
      </c>
      <c r="E52" s="63"/>
      <c r="F52" s="63">
        <v>1614916</v>
      </c>
      <c r="G52" s="63"/>
      <c r="H52" s="63"/>
      <c r="I52" s="63"/>
      <c r="J52" s="63">
        <v>1614916</v>
      </c>
      <c r="K52" s="63"/>
    </row>
    <row r="53" spans="2:11" s="24" customFormat="1" ht="12" x14ac:dyDescent="0.2">
      <c r="B53" s="59">
        <v>33120400</v>
      </c>
      <c r="C53" s="59" t="s">
        <v>66</v>
      </c>
      <c r="D53" s="63">
        <v>718000</v>
      </c>
      <c r="E53" s="63"/>
      <c r="F53" s="63">
        <v>718000</v>
      </c>
      <c r="G53" s="63"/>
      <c r="H53" s="63"/>
      <c r="I53" s="63"/>
      <c r="J53" s="63">
        <v>718000</v>
      </c>
      <c r="K53" s="63"/>
    </row>
    <row r="54" spans="2:11" s="24" customFormat="1" ht="12" x14ac:dyDescent="0.2">
      <c r="B54" s="59">
        <v>33120500</v>
      </c>
      <c r="C54" s="59" t="s">
        <v>67</v>
      </c>
      <c r="D54" s="63">
        <v>754776</v>
      </c>
      <c r="E54" s="63"/>
      <c r="F54" s="63">
        <v>754776</v>
      </c>
      <c r="G54" s="63"/>
      <c r="H54" s="63"/>
      <c r="I54" s="63"/>
      <c r="J54" s="63">
        <v>754776</v>
      </c>
      <c r="K54" s="63"/>
    </row>
    <row r="55" spans="2:11" s="24" customFormat="1" ht="12" x14ac:dyDescent="0.2">
      <c r="B55" s="59">
        <v>33130100</v>
      </c>
      <c r="C55" s="59" t="s">
        <v>68</v>
      </c>
      <c r="D55" s="63">
        <v>1686349</v>
      </c>
      <c r="E55" s="63">
        <v>395979</v>
      </c>
      <c r="F55" s="63">
        <v>1290370</v>
      </c>
      <c r="G55" s="63"/>
      <c r="H55" s="63"/>
      <c r="I55" s="63"/>
      <c r="J55" s="63">
        <v>1290370</v>
      </c>
      <c r="K55" s="63"/>
    </row>
    <row r="56" spans="2:11" s="24" customFormat="1" ht="12" x14ac:dyDescent="0.2">
      <c r="B56" s="59">
        <v>33130300</v>
      </c>
      <c r="C56" s="59" t="s">
        <v>69</v>
      </c>
      <c r="D56" s="63">
        <v>2697840</v>
      </c>
      <c r="E56" s="63"/>
      <c r="F56" s="63">
        <v>2697840</v>
      </c>
      <c r="G56" s="63"/>
      <c r="H56" s="63"/>
      <c r="I56" s="63"/>
      <c r="J56" s="63">
        <v>2697840</v>
      </c>
      <c r="K56" s="63"/>
    </row>
    <row r="57" spans="2:11" s="24" customFormat="1" ht="12" x14ac:dyDescent="0.2">
      <c r="B57" s="59">
        <v>33130400</v>
      </c>
      <c r="C57" s="59" t="s">
        <v>70</v>
      </c>
      <c r="D57" s="63">
        <v>1311194</v>
      </c>
      <c r="E57" s="63"/>
      <c r="F57" s="63">
        <v>1311194</v>
      </c>
      <c r="G57" s="63"/>
      <c r="H57" s="63"/>
      <c r="I57" s="63"/>
      <c r="J57" s="63">
        <v>1311194</v>
      </c>
      <c r="K57" s="63"/>
    </row>
    <row r="58" spans="2:11" s="24" customFormat="1" ht="12" x14ac:dyDescent="0.2">
      <c r="B58" s="59">
        <v>33130500</v>
      </c>
      <c r="C58" s="59" t="s">
        <v>71</v>
      </c>
      <c r="D58" s="63">
        <v>1037584</v>
      </c>
      <c r="E58" s="63">
        <v>19659409</v>
      </c>
      <c r="F58" s="63"/>
      <c r="G58" s="63">
        <v>18621825</v>
      </c>
      <c r="H58" s="63"/>
      <c r="I58" s="63"/>
      <c r="J58" s="63"/>
      <c r="K58" s="63">
        <v>18621825</v>
      </c>
    </row>
    <row r="59" spans="2:11" s="24" customFormat="1" ht="12" x14ac:dyDescent="0.2">
      <c r="B59" s="59">
        <v>33130600</v>
      </c>
      <c r="C59" s="59" t="s">
        <v>72</v>
      </c>
      <c r="D59" s="63">
        <v>395119</v>
      </c>
      <c r="E59" s="63">
        <v>1580</v>
      </c>
      <c r="F59" s="63">
        <v>393539</v>
      </c>
      <c r="G59" s="63"/>
      <c r="H59" s="63"/>
      <c r="I59" s="63"/>
      <c r="J59" s="63">
        <v>393539</v>
      </c>
      <c r="K59" s="63"/>
    </row>
    <row r="60" spans="2:11" s="24" customFormat="1" ht="12" x14ac:dyDescent="0.2">
      <c r="B60" s="59">
        <v>33130800</v>
      </c>
      <c r="C60" s="59" t="s">
        <v>73</v>
      </c>
      <c r="D60" s="63">
        <v>333920</v>
      </c>
      <c r="E60" s="63"/>
      <c r="F60" s="63">
        <v>333920</v>
      </c>
      <c r="G60" s="63"/>
      <c r="H60" s="63"/>
      <c r="I60" s="63"/>
      <c r="J60" s="63">
        <v>333920</v>
      </c>
      <c r="K60" s="63"/>
    </row>
    <row r="61" spans="2:11" s="24" customFormat="1" ht="12" x14ac:dyDescent="0.2">
      <c r="B61" s="59">
        <v>33140100</v>
      </c>
      <c r="C61" s="59" t="s">
        <v>74</v>
      </c>
      <c r="D61" s="63">
        <v>15570800</v>
      </c>
      <c r="E61" s="63"/>
      <c r="F61" s="63">
        <v>15570800</v>
      </c>
      <c r="G61" s="63"/>
      <c r="H61" s="63"/>
      <c r="I61" s="63"/>
      <c r="J61" s="63">
        <v>15570800</v>
      </c>
      <c r="K61" s="63"/>
    </row>
    <row r="62" spans="2:11" s="24" customFormat="1" ht="12" x14ac:dyDescent="0.2">
      <c r="B62" s="59">
        <v>33140400</v>
      </c>
      <c r="C62" s="59" t="s">
        <v>266</v>
      </c>
      <c r="D62" s="63">
        <v>19546637</v>
      </c>
      <c r="E62" s="63"/>
      <c r="F62" s="63">
        <v>19546637</v>
      </c>
      <c r="G62" s="63"/>
      <c r="H62" s="63"/>
      <c r="I62" s="63"/>
      <c r="J62" s="63">
        <v>19546637</v>
      </c>
      <c r="K62" s="63"/>
    </row>
    <row r="63" spans="2:11" s="24" customFormat="1" ht="12" x14ac:dyDescent="0.2">
      <c r="B63" s="59">
        <v>33140600</v>
      </c>
      <c r="C63" s="59" t="s">
        <v>139</v>
      </c>
      <c r="D63" s="63">
        <v>10011110</v>
      </c>
      <c r="E63" s="63">
        <v>2222222</v>
      </c>
      <c r="F63" s="63">
        <v>7788888</v>
      </c>
      <c r="G63" s="63"/>
      <c r="H63" s="63"/>
      <c r="I63" s="63"/>
      <c r="J63" s="63">
        <v>7788888</v>
      </c>
      <c r="K63" s="63"/>
    </row>
    <row r="64" spans="2:11" s="24" customFormat="1" ht="12" x14ac:dyDescent="0.2">
      <c r="B64" s="59">
        <v>33160100</v>
      </c>
      <c r="C64" s="59" t="s">
        <v>75</v>
      </c>
      <c r="D64" s="63">
        <v>100000</v>
      </c>
      <c r="E64" s="63"/>
      <c r="F64" s="63">
        <v>100000</v>
      </c>
      <c r="G64" s="63"/>
      <c r="H64" s="63"/>
      <c r="I64" s="63"/>
      <c r="J64" s="63">
        <v>100000</v>
      </c>
      <c r="K64" s="63"/>
    </row>
    <row r="65" spans="2:11" s="24" customFormat="1" ht="12" x14ac:dyDescent="0.2">
      <c r="B65" s="59">
        <v>33160200</v>
      </c>
      <c r="C65" s="59" t="s">
        <v>122</v>
      </c>
      <c r="D65" s="63">
        <v>6077529</v>
      </c>
      <c r="E65" s="63">
        <v>236334</v>
      </c>
      <c r="F65" s="63">
        <v>5841195</v>
      </c>
      <c r="G65" s="63"/>
      <c r="H65" s="63"/>
      <c r="I65" s="63"/>
      <c r="J65" s="63">
        <v>5841195</v>
      </c>
      <c r="K65" s="63"/>
    </row>
    <row r="66" spans="2:11" s="24" customFormat="1" ht="12" x14ac:dyDescent="0.2">
      <c r="B66" s="59">
        <v>33160400</v>
      </c>
      <c r="C66" s="59" t="s">
        <v>76</v>
      </c>
      <c r="D66" s="63">
        <v>504375</v>
      </c>
      <c r="E66" s="63">
        <v>18480</v>
      </c>
      <c r="F66" s="63">
        <v>485895</v>
      </c>
      <c r="G66" s="63"/>
      <c r="H66" s="63"/>
      <c r="I66" s="63"/>
      <c r="J66" s="63">
        <v>485895</v>
      </c>
      <c r="K66" s="63"/>
    </row>
    <row r="67" spans="2:11" s="24" customFormat="1" ht="12" x14ac:dyDescent="0.2">
      <c r="B67" s="59">
        <v>33160500</v>
      </c>
      <c r="C67" s="59" t="s">
        <v>140</v>
      </c>
      <c r="D67" s="63">
        <v>766666</v>
      </c>
      <c r="E67" s="63"/>
      <c r="F67" s="63">
        <v>766666</v>
      </c>
      <c r="G67" s="63"/>
      <c r="H67" s="63"/>
      <c r="I67" s="63"/>
      <c r="J67" s="63">
        <v>766666</v>
      </c>
      <c r="K67" s="63"/>
    </row>
    <row r="68" spans="2:11" s="24" customFormat="1" ht="12" x14ac:dyDescent="0.2">
      <c r="B68" s="59">
        <v>33160900</v>
      </c>
      <c r="C68" s="59" t="s">
        <v>77</v>
      </c>
      <c r="D68" s="63">
        <v>19181</v>
      </c>
      <c r="E68" s="63">
        <v>3</v>
      </c>
      <c r="F68" s="63">
        <v>19178</v>
      </c>
      <c r="G68" s="63"/>
      <c r="H68" s="63"/>
      <c r="I68" s="63"/>
      <c r="J68" s="63">
        <v>19178</v>
      </c>
      <c r="K68" s="63"/>
    </row>
    <row r="69" spans="2:11" s="24" customFormat="1" ht="12" x14ac:dyDescent="0.2">
      <c r="B69" s="59">
        <v>33170100</v>
      </c>
      <c r="C69" s="59" t="s">
        <v>123</v>
      </c>
      <c r="D69" s="63">
        <v>32126</v>
      </c>
      <c r="E69" s="63"/>
      <c r="F69" s="63">
        <v>32126</v>
      </c>
      <c r="G69" s="63"/>
      <c r="H69" s="63"/>
      <c r="I69" s="63"/>
      <c r="J69" s="63">
        <v>32126</v>
      </c>
      <c r="K69" s="63"/>
    </row>
    <row r="70" spans="2:11" s="24" customFormat="1" ht="12" x14ac:dyDescent="0.2">
      <c r="B70" s="59">
        <v>39030000</v>
      </c>
      <c r="C70" s="59" t="s">
        <v>256</v>
      </c>
      <c r="D70" s="63">
        <v>19500</v>
      </c>
      <c r="E70" s="63"/>
      <c r="F70" s="63">
        <v>19500</v>
      </c>
      <c r="G70" s="63"/>
      <c r="H70" s="63"/>
      <c r="I70" s="63"/>
      <c r="J70" s="63">
        <v>19500</v>
      </c>
      <c r="K70" s="63"/>
    </row>
    <row r="71" spans="2:11" s="24" customFormat="1" ht="12" x14ac:dyDescent="0.2">
      <c r="B71" s="59">
        <v>39040000</v>
      </c>
      <c r="C71" s="59" t="s">
        <v>164</v>
      </c>
      <c r="D71" s="63">
        <v>3338</v>
      </c>
      <c r="E71" s="63"/>
      <c r="F71" s="63">
        <v>3338</v>
      </c>
      <c r="G71" s="63"/>
      <c r="H71" s="63"/>
      <c r="I71" s="63"/>
      <c r="J71" s="63">
        <v>3338</v>
      </c>
      <c r="K71" s="63"/>
    </row>
    <row r="72" spans="2:11" s="24" customFormat="1" ht="12" x14ac:dyDescent="0.2">
      <c r="B72" s="59">
        <v>41010000</v>
      </c>
      <c r="C72" s="59" t="s">
        <v>78</v>
      </c>
      <c r="D72" s="63"/>
      <c r="E72" s="63">
        <v>5110000</v>
      </c>
      <c r="F72" s="63"/>
      <c r="G72" s="63">
        <v>5110000</v>
      </c>
      <c r="H72" s="63"/>
      <c r="I72" s="63"/>
      <c r="J72" s="63"/>
      <c r="K72" s="63">
        <v>5110000</v>
      </c>
    </row>
    <row r="73" spans="2:11" s="24" customFormat="1" ht="12" x14ac:dyDescent="0.2">
      <c r="B73" s="59">
        <v>41020000</v>
      </c>
      <c r="C73" s="59" t="s">
        <v>79</v>
      </c>
      <c r="D73" s="63"/>
      <c r="E73" s="63">
        <v>1707562</v>
      </c>
      <c r="F73" s="63"/>
      <c r="G73" s="63">
        <v>1707562</v>
      </c>
      <c r="H73" s="63"/>
      <c r="I73" s="63"/>
      <c r="J73" s="63"/>
      <c r="K73" s="63">
        <v>1707562</v>
      </c>
    </row>
    <row r="74" spans="2:11" s="24" customFormat="1" ht="12" x14ac:dyDescent="0.2">
      <c r="B74" s="59">
        <v>41030000</v>
      </c>
      <c r="C74" s="59" t="s">
        <v>257</v>
      </c>
      <c r="D74" s="63"/>
      <c r="E74" s="63">
        <v>97000</v>
      </c>
      <c r="F74" s="63"/>
      <c r="G74" s="63">
        <v>97000</v>
      </c>
      <c r="H74" s="63"/>
      <c r="I74" s="63"/>
      <c r="J74" s="63"/>
      <c r="K74" s="63">
        <v>97000</v>
      </c>
    </row>
    <row r="75" spans="2:11" s="24" customFormat="1" ht="12" x14ac:dyDescent="0.2">
      <c r="B75" s="59">
        <v>41090000</v>
      </c>
      <c r="C75" s="59" t="s">
        <v>137</v>
      </c>
      <c r="D75" s="63"/>
      <c r="E75" s="63">
        <v>621361</v>
      </c>
      <c r="F75" s="63"/>
      <c r="G75" s="63">
        <v>621361</v>
      </c>
      <c r="H75" s="63"/>
      <c r="I75" s="63"/>
      <c r="J75" s="63"/>
      <c r="K75" s="63">
        <v>621361</v>
      </c>
    </row>
    <row r="76" spans="2:11" s="24" customFormat="1" ht="12" x14ac:dyDescent="0.2">
      <c r="B76" s="59">
        <v>41100000</v>
      </c>
      <c r="C76" s="59" t="s">
        <v>150</v>
      </c>
      <c r="D76" s="63"/>
      <c r="E76" s="63">
        <v>255148864</v>
      </c>
      <c r="F76" s="63"/>
      <c r="G76" s="63">
        <v>255148864</v>
      </c>
      <c r="H76" s="63"/>
      <c r="I76" s="63"/>
      <c r="J76" s="63"/>
      <c r="K76" s="63">
        <v>255148864</v>
      </c>
    </row>
    <row r="77" spans="2:11" s="24" customFormat="1" ht="12" x14ac:dyDescent="0.2">
      <c r="B77" s="59"/>
      <c r="C77" s="59"/>
      <c r="D77" s="63"/>
      <c r="E77" s="63"/>
      <c r="F77" s="63"/>
      <c r="G77" s="63"/>
      <c r="H77" s="63"/>
      <c r="I77" s="63"/>
      <c r="J77" s="63"/>
      <c r="K77" s="63"/>
    </row>
    <row r="78" spans="2:11" s="24" customFormat="1" ht="12" x14ac:dyDescent="0.2">
      <c r="B78" s="59"/>
      <c r="C78" s="59" t="s">
        <v>124</v>
      </c>
      <c r="D78" s="63">
        <v>4841882460</v>
      </c>
      <c r="E78" s="63">
        <v>4841882460</v>
      </c>
      <c r="F78" s="63">
        <v>4502446379</v>
      </c>
      <c r="G78" s="63">
        <v>4502446379</v>
      </c>
      <c r="H78" s="63">
        <v>4410553661</v>
      </c>
      <c r="I78" s="63">
        <v>4221139767</v>
      </c>
      <c r="J78" s="63">
        <v>91892718</v>
      </c>
      <c r="K78" s="63">
        <v>281306612</v>
      </c>
    </row>
    <row r="79" spans="2:11" s="24" customFormat="1" ht="12" x14ac:dyDescent="0.2">
      <c r="B79" s="59"/>
      <c r="C79" s="59" t="s">
        <v>228</v>
      </c>
      <c r="D79" s="63"/>
      <c r="E79" s="63"/>
      <c r="F79" s="63"/>
      <c r="G79" s="63"/>
      <c r="H79" s="63"/>
      <c r="I79" s="63">
        <v>189413894</v>
      </c>
      <c r="J79" s="63">
        <v>189413894</v>
      </c>
      <c r="K79" s="63"/>
    </row>
    <row r="80" spans="2:11" x14ac:dyDescent="0.25">
      <c r="B80" s="59"/>
      <c r="C80" s="59" t="s">
        <v>125</v>
      </c>
      <c r="D80" s="63">
        <v>4841882460</v>
      </c>
      <c r="E80" s="63">
        <v>4841882460</v>
      </c>
      <c r="F80" s="63">
        <v>4502446379</v>
      </c>
      <c r="G80" s="63">
        <v>4502446379</v>
      </c>
      <c r="H80" s="63">
        <v>4410553661</v>
      </c>
      <c r="I80" s="63">
        <v>4410553661</v>
      </c>
      <c r="J80" s="63">
        <v>281306612</v>
      </c>
      <c r="K80" s="63">
        <v>281306612</v>
      </c>
    </row>
    <row r="81" spans="2:11" ht="15.75" thickBot="1" x14ac:dyDescent="0.3">
      <c r="B81" s="24"/>
      <c r="C81" s="24"/>
      <c r="D81" s="64"/>
      <c r="E81" s="64"/>
      <c r="F81" s="64"/>
      <c r="G81" s="64"/>
      <c r="H81" s="64"/>
      <c r="I81" s="64"/>
      <c r="J81" s="64"/>
      <c r="K81" s="64"/>
    </row>
    <row r="82" spans="2:11" x14ac:dyDescent="0.25">
      <c r="B82" s="100" t="s">
        <v>1505</v>
      </c>
      <c r="C82" s="101"/>
      <c r="D82" s="102"/>
      <c r="E82" s="102"/>
      <c r="F82" s="102"/>
      <c r="G82" s="102"/>
      <c r="H82" s="102"/>
      <c r="I82" s="102"/>
      <c r="J82" s="102"/>
      <c r="K82" s="103"/>
    </row>
    <row r="83" spans="2:11" x14ac:dyDescent="0.25">
      <c r="B83" s="104"/>
      <c r="C83" s="60" t="s">
        <v>148</v>
      </c>
      <c r="D83" s="70"/>
      <c r="E83" s="70"/>
      <c r="F83" s="70"/>
      <c r="G83" s="70"/>
      <c r="H83" s="70"/>
      <c r="I83" s="70"/>
      <c r="J83" s="70"/>
      <c r="K83" s="96">
        <f>+Servel!P45</f>
        <v>188544477</v>
      </c>
    </row>
    <row r="84" spans="2:11" x14ac:dyDescent="0.25">
      <c r="B84" s="104"/>
      <c r="C84" s="60" t="s">
        <v>179</v>
      </c>
      <c r="D84" s="70"/>
      <c r="E84" s="70"/>
      <c r="F84" s="70"/>
      <c r="G84" s="70"/>
      <c r="H84" s="70"/>
      <c r="I84" s="70"/>
      <c r="J84" s="70"/>
      <c r="K84" s="96"/>
    </row>
    <row r="85" spans="2:11" x14ac:dyDescent="0.25">
      <c r="B85" s="104"/>
      <c r="C85" s="60" t="s">
        <v>180</v>
      </c>
      <c r="D85" s="70"/>
      <c r="E85" s="70"/>
      <c r="F85" s="70"/>
      <c r="G85" s="70"/>
      <c r="H85" s="70"/>
      <c r="I85" s="70"/>
      <c r="J85" s="70"/>
      <c r="K85" s="96"/>
    </row>
    <row r="86" spans="2:11" x14ac:dyDescent="0.25">
      <c r="B86" s="104"/>
      <c r="C86" s="60" t="s">
        <v>149</v>
      </c>
      <c r="D86" s="70"/>
      <c r="E86" s="70"/>
      <c r="F86" s="70"/>
      <c r="G86" s="70"/>
      <c r="H86" s="70"/>
      <c r="I86" s="70"/>
      <c r="J86" s="70"/>
      <c r="K86" s="96">
        <f>+Servel!P89</f>
        <v>869417</v>
      </c>
    </row>
    <row r="87" spans="2:11" ht="15.75" thickBot="1" x14ac:dyDescent="0.3">
      <c r="B87" s="105"/>
      <c r="C87" s="106" t="str">
        <f>+C79</f>
        <v>UTILIDAD DEL EJERCICIO</v>
      </c>
      <c r="D87" s="107"/>
      <c r="E87" s="107"/>
      <c r="F87" s="107"/>
      <c r="G87" s="107"/>
      <c r="H87" s="107"/>
      <c r="I87" s="107"/>
      <c r="J87" s="107"/>
      <c r="K87" s="167">
        <f>SUM(K83:K86)</f>
        <v>189413894</v>
      </c>
    </row>
    <row r="88" spans="2:11" x14ac:dyDescent="0.25">
      <c r="B88" s="24"/>
      <c r="C88" s="24"/>
      <c r="D88" s="64"/>
      <c r="E88" s="64"/>
      <c r="F88" s="64"/>
      <c r="G88" s="64"/>
      <c r="H88" s="64"/>
      <c r="I88" s="64"/>
      <c r="J88" s="64"/>
      <c r="K88" s="70">
        <f>+K87+K79-J79</f>
        <v>0</v>
      </c>
    </row>
    <row r="89" spans="2:11" x14ac:dyDescent="0.25">
      <c r="B89" s="24"/>
      <c r="C89" s="24"/>
      <c r="D89" s="64"/>
      <c r="E89" s="64"/>
      <c r="F89" s="64"/>
      <c r="G89" s="64"/>
      <c r="H89" s="64"/>
      <c r="I89" s="64"/>
      <c r="J89" s="64"/>
      <c r="K89" s="64"/>
    </row>
    <row r="90" spans="2:11" x14ac:dyDescent="0.25">
      <c r="B90" s="24"/>
      <c r="C90" s="24"/>
      <c r="D90" s="64"/>
      <c r="E90" s="64"/>
      <c r="F90" s="64"/>
      <c r="G90" s="64"/>
      <c r="H90" s="64"/>
      <c r="I90" s="64"/>
      <c r="J90" s="64"/>
      <c r="K90" s="64"/>
    </row>
    <row r="91" spans="2:11" x14ac:dyDescent="0.25">
      <c r="B91" s="24"/>
      <c r="C91" s="24"/>
      <c r="D91" s="64"/>
      <c r="E91" s="64"/>
      <c r="F91" s="64"/>
      <c r="G91" s="64"/>
      <c r="H91" s="64"/>
      <c r="I91" s="64"/>
      <c r="J91" s="64"/>
      <c r="K91" s="64"/>
    </row>
    <row r="92" spans="2:11" x14ac:dyDescent="0.25">
      <c r="B92" s="24"/>
      <c r="C92" s="24"/>
      <c r="D92" s="64"/>
      <c r="E92" s="64"/>
      <c r="F92" s="64"/>
      <c r="G92" s="64"/>
      <c r="H92" s="64"/>
      <c r="I92" s="64"/>
      <c r="J92" s="64"/>
      <c r="K92" s="64"/>
    </row>
    <row r="93" spans="2:11" x14ac:dyDescent="0.25">
      <c r="B93" s="24"/>
      <c r="C93" s="24"/>
      <c r="D93" s="64"/>
      <c r="E93" s="64"/>
      <c r="F93" s="64"/>
      <c r="G93" s="64"/>
      <c r="H93" s="64"/>
      <c r="I93" s="64"/>
      <c r="J93" s="64"/>
      <c r="K93" s="64"/>
    </row>
    <row r="94" spans="2:11" x14ac:dyDescent="0.25">
      <c r="B94" s="24"/>
      <c r="C94" s="24"/>
      <c r="D94" s="64"/>
      <c r="E94" s="64"/>
      <c r="F94" s="64"/>
      <c r="G94" s="64"/>
      <c r="H94" s="64"/>
      <c r="I94" s="64"/>
      <c r="J94" s="64"/>
      <c r="K94" s="64"/>
    </row>
    <row r="95" spans="2:11" x14ac:dyDescent="0.25">
      <c r="B95" s="24"/>
      <c r="C95" s="24"/>
      <c r="D95" s="64"/>
      <c r="E95" s="64"/>
      <c r="F95" s="64"/>
      <c r="G95" s="64"/>
      <c r="H95" s="64"/>
      <c r="I95" s="64"/>
      <c r="J95" s="64"/>
      <c r="K95" s="64"/>
    </row>
  </sheetData>
  <pageMargins left="0.70866141732283472" right="0.70866141732283472" top="0.74803149606299213" bottom="0.74803149606299213" header="0.31496062992125984" footer="0.31496062992125984"/>
  <pageSetup scale="7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>
      <selection activeCell="F9" sqref="F9"/>
    </sheetView>
  </sheetViews>
  <sheetFormatPr baseColWidth="10" defaultRowHeight="12" x14ac:dyDescent="0.2"/>
  <cols>
    <col min="1" max="5" width="11.42578125" style="24"/>
    <col min="6" max="6" width="48.42578125" style="24" bestFit="1" customWidth="1"/>
    <col min="7" max="16384" width="11.42578125" style="24"/>
  </cols>
  <sheetData>
    <row r="1" spans="1:11" x14ac:dyDescent="0.2">
      <c r="A1" s="136" t="s">
        <v>326</v>
      </c>
      <c r="B1" s="137" t="s">
        <v>1</v>
      </c>
      <c r="G1" s="136"/>
    </row>
    <row r="2" spans="1:11" x14ac:dyDescent="0.2">
      <c r="A2" s="136" t="s">
        <v>4</v>
      </c>
      <c r="B2" s="137" t="s">
        <v>5</v>
      </c>
      <c r="G2" s="136"/>
    </row>
    <row r="3" spans="1:11" x14ac:dyDescent="0.2">
      <c r="A3" s="136" t="s">
        <v>283</v>
      </c>
      <c r="B3" s="137" t="s">
        <v>3</v>
      </c>
    </row>
    <row r="4" spans="1:11" x14ac:dyDescent="0.2">
      <c r="A4" s="136" t="s">
        <v>7</v>
      </c>
      <c r="B4" s="137" t="s">
        <v>8</v>
      </c>
    </row>
    <row r="6" spans="1:11" x14ac:dyDescent="0.2">
      <c r="F6" s="138" t="s">
        <v>327</v>
      </c>
    </row>
    <row r="7" spans="1:11" x14ac:dyDescent="0.2">
      <c r="F7" s="139" t="s">
        <v>328</v>
      </c>
    </row>
    <row r="8" spans="1:11" x14ac:dyDescent="0.2">
      <c r="F8" s="139" t="s">
        <v>329</v>
      </c>
    </row>
    <row r="10" spans="1:11" x14ac:dyDescent="0.2">
      <c r="A10" s="140" t="s">
        <v>330</v>
      </c>
    </row>
    <row r="11" spans="1:11" x14ac:dyDescent="0.2">
      <c r="A11" s="140" t="s">
        <v>331</v>
      </c>
    </row>
    <row r="13" spans="1:11" x14ac:dyDescent="0.2">
      <c r="A13" s="141" t="s">
        <v>84</v>
      </c>
      <c r="B13" s="136" t="s">
        <v>290</v>
      </c>
      <c r="C13" s="136" t="s">
        <v>332</v>
      </c>
      <c r="D13" s="136" t="s">
        <v>333</v>
      </c>
      <c r="E13" s="141" t="s">
        <v>283</v>
      </c>
      <c r="F13" s="136" t="s">
        <v>334</v>
      </c>
      <c r="G13" s="141" t="s">
        <v>335</v>
      </c>
      <c r="H13" s="141" t="s">
        <v>336</v>
      </c>
      <c r="I13" s="139" t="s">
        <v>337</v>
      </c>
      <c r="J13" s="139" t="s">
        <v>338</v>
      </c>
      <c r="K13" s="141" t="s">
        <v>294</v>
      </c>
    </row>
    <row r="14" spans="1:11" x14ac:dyDescent="0.2">
      <c r="A14" s="142">
        <v>6877374</v>
      </c>
      <c r="B14" s="143">
        <v>1</v>
      </c>
      <c r="C14" s="144">
        <v>42767</v>
      </c>
      <c r="D14" s="144">
        <v>42767</v>
      </c>
      <c r="E14" s="141" t="s">
        <v>339</v>
      </c>
      <c r="F14" s="137" t="s">
        <v>340</v>
      </c>
      <c r="G14" s="143">
        <v>85248</v>
      </c>
      <c r="K14" s="143">
        <v>85248</v>
      </c>
    </row>
    <row r="15" spans="1:11" x14ac:dyDescent="0.2">
      <c r="A15" s="142">
        <v>16086371</v>
      </c>
      <c r="B15" s="143">
        <v>2</v>
      </c>
      <c r="C15" s="144">
        <v>42767</v>
      </c>
      <c r="D15" s="144">
        <v>42767</v>
      </c>
      <c r="E15" s="141" t="s">
        <v>341</v>
      </c>
      <c r="F15" s="137" t="s">
        <v>342</v>
      </c>
      <c r="G15" s="143">
        <v>259928</v>
      </c>
      <c r="K15" s="143">
        <v>259928</v>
      </c>
    </row>
    <row r="16" spans="1:11" x14ac:dyDescent="0.2">
      <c r="A16" s="142">
        <v>6877390</v>
      </c>
      <c r="B16" s="143">
        <v>3</v>
      </c>
      <c r="C16" s="144">
        <v>42767</v>
      </c>
      <c r="D16" s="144">
        <v>42767</v>
      </c>
      <c r="E16" s="141" t="s">
        <v>339</v>
      </c>
      <c r="F16" s="137" t="s">
        <v>340</v>
      </c>
      <c r="G16" s="143">
        <v>28854</v>
      </c>
      <c r="K16" s="143">
        <v>28854</v>
      </c>
    </row>
    <row r="17" spans="1:11" x14ac:dyDescent="0.2">
      <c r="A17" s="142">
        <v>153</v>
      </c>
      <c r="B17" s="143">
        <v>4</v>
      </c>
      <c r="C17" s="144">
        <v>42771</v>
      </c>
      <c r="D17" s="144">
        <v>42771</v>
      </c>
      <c r="E17" s="141" t="s">
        <v>343</v>
      </c>
      <c r="F17" s="137" t="s">
        <v>344</v>
      </c>
      <c r="G17" s="143">
        <v>7700000</v>
      </c>
      <c r="K17" s="143">
        <v>7700000</v>
      </c>
    </row>
    <row r="18" spans="1:11" x14ac:dyDescent="0.2">
      <c r="A18" s="142">
        <v>17020633</v>
      </c>
      <c r="B18" s="143">
        <v>5</v>
      </c>
      <c r="C18" s="144">
        <v>42774</v>
      </c>
      <c r="D18" s="144">
        <v>42774</v>
      </c>
      <c r="E18" s="141" t="s">
        <v>345</v>
      </c>
      <c r="F18" s="137" t="s">
        <v>346</v>
      </c>
      <c r="G18" s="143">
        <v>493811</v>
      </c>
      <c r="K18" s="143">
        <v>493811</v>
      </c>
    </row>
    <row r="19" spans="1:11" x14ac:dyDescent="0.2">
      <c r="A19" s="142">
        <v>17020634</v>
      </c>
      <c r="B19" s="143">
        <v>6</v>
      </c>
      <c r="C19" s="144">
        <v>42774</v>
      </c>
      <c r="D19" s="144">
        <v>42774</v>
      </c>
      <c r="E19" s="141" t="s">
        <v>345</v>
      </c>
      <c r="F19" s="137" t="s">
        <v>346</v>
      </c>
      <c r="G19" s="143">
        <v>84400</v>
      </c>
      <c r="K19" s="143">
        <v>84400</v>
      </c>
    </row>
    <row r="20" spans="1:11" x14ac:dyDescent="0.2">
      <c r="A20" s="142">
        <v>24681501</v>
      </c>
      <c r="B20" s="143">
        <v>7</v>
      </c>
      <c r="C20" s="144">
        <v>42776</v>
      </c>
      <c r="D20" s="144">
        <v>42776</v>
      </c>
      <c r="E20" s="141" t="s">
        <v>347</v>
      </c>
      <c r="F20" s="137" t="s">
        <v>348</v>
      </c>
      <c r="G20" s="143">
        <v>25858</v>
      </c>
      <c r="K20" s="143">
        <v>25858</v>
      </c>
    </row>
    <row r="21" spans="1:11" x14ac:dyDescent="0.2">
      <c r="A21" s="142">
        <v>39</v>
      </c>
      <c r="B21" s="143">
        <v>8</v>
      </c>
      <c r="C21" s="144">
        <v>42773</v>
      </c>
      <c r="D21" s="144">
        <v>42773</v>
      </c>
      <c r="E21" s="141" t="s">
        <v>349</v>
      </c>
      <c r="F21" s="137" t="s">
        <v>350</v>
      </c>
      <c r="G21" s="143">
        <v>2308600</v>
      </c>
      <c r="K21" s="143">
        <v>2308600</v>
      </c>
    </row>
    <row r="22" spans="1:11" ht="12.75" thickBot="1" x14ac:dyDescent="0.25">
      <c r="A22" s="145" t="s">
        <v>351</v>
      </c>
      <c r="B22" s="135"/>
      <c r="C22" s="135"/>
      <c r="D22" s="135"/>
      <c r="E22" s="135"/>
      <c r="F22" s="135"/>
      <c r="G22" s="146">
        <v>10986699</v>
      </c>
      <c r="H22" s="146">
        <v>0</v>
      </c>
      <c r="I22" s="135"/>
      <c r="J22" s="135"/>
      <c r="K22" s="146">
        <f>SUM(K14:K21)</f>
        <v>10986699</v>
      </c>
    </row>
    <row r="23" spans="1:11" ht="12.75" thickTop="1" x14ac:dyDescent="0.2"/>
    <row r="24" spans="1:11" x14ac:dyDescent="0.2">
      <c r="A24" s="140" t="s">
        <v>352</v>
      </c>
    </row>
    <row r="25" spans="1:11" x14ac:dyDescent="0.2">
      <c r="A25" s="140" t="s">
        <v>331</v>
      </c>
    </row>
    <row r="26" spans="1:11" x14ac:dyDescent="0.2">
      <c r="A26" s="141" t="s">
        <v>84</v>
      </c>
      <c r="B26" s="136" t="s">
        <v>290</v>
      </c>
      <c r="C26" s="136" t="s">
        <v>332</v>
      </c>
      <c r="D26" s="136" t="s">
        <v>333</v>
      </c>
      <c r="E26" s="141" t="s">
        <v>283</v>
      </c>
      <c r="F26" s="136" t="s">
        <v>334</v>
      </c>
      <c r="G26" s="141" t="s">
        <v>335</v>
      </c>
      <c r="H26" s="141" t="s">
        <v>336</v>
      </c>
      <c r="I26" s="139" t="s">
        <v>337</v>
      </c>
      <c r="J26" s="139" t="s">
        <v>338</v>
      </c>
      <c r="K26" s="141" t="s">
        <v>294</v>
      </c>
    </row>
    <row r="27" spans="1:11" x14ac:dyDescent="0.2">
      <c r="A27" s="142">
        <v>12004401</v>
      </c>
      <c r="B27" s="143">
        <v>11</v>
      </c>
      <c r="C27" s="144">
        <v>42788</v>
      </c>
      <c r="D27" s="144">
        <v>42788</v>
      </c>
      <c r="E27" s="141" t="s">
        <v>353</v>
      </c>
      <c r="F27" s="137" t="s">
        <v>354</v>
      </c>
      <c r="G27" s="143">
        <v>1420745</v>
      </c>
      <c r="K27" s="143">
        <v>1420745</v>
      </c>
    </row>
    <row r="28" spans="1:11" x14ac:dyDescent="0.2">
      <c r="A28" s="142">
        <v>160</v>
      </c>
      <c r="B28" s="143">
        <v>12</v>
      </c>
      <c r="C28" s="144">
        <v>42789</v>
      </c>
      <c r="D28" s="144">
        <v>42789</v>
      </c>
      <c r="E28" s="141" t="s">
        <v>355</v>
      </c>
      <c r="F28" s="137" t="s">
        <v>356</v>
      </c>
      <c r="G28" s="143">
        <v>1260001</v>
      </c>
      <c r="K28" s="143">
        <v>1260001</v>
      </c>
    </row>
    <row r="29" spans="1:11" x14ac:dyDescent="0.2">
      <c r="A29" s="142">
        <v>52</v>
      </c>
      <c r="B29" s="143">
        <v>13</v>
      </c>
      <c r="C29" s="144">
        <v>42794</v>
      </c>
      <c r="D29" s="144">
        <v>42794</v>
      </c>
      <c r="E29" s="141" t="s">
        <v>357</v>
      </c>
      <c r="F29" s="137" t="s">
        <v>358</v>
      </c>
      <c r="G29" s="143">
        <v>3750000</v>
      </c>
      <c r="K29" s="143">
        <v>3750000</v>
      </c>
    </row>
    <row r="30" spans="1:11" x14ac:dyDescent="0.2">
      <c r="A30" s="142">
        <v>13117</v>
      </c>
      <c r="B30" s="143">
        <v>14</v>
      </c>
      <c r="C30" s="144">
        <v>42787</v>
      </c>
      <c r="D30" s="144">
        <v>42787</v>
      </c>
      <c r="E30" s="141" t="s">
        <v>359</v>
      </c>
      <c r="F30" s="137" t="s">
        <v>360</v>
      </c>
      <c r="G30" s="143">
        <v>195001</v>
      </c>
      <c r="K30" s="143">
        <v>195001</v>
      </c>
    </row>
    <row r="31" spans="1:11" ht="12.75" thickBot="1" x14ac:dyDescent="0.25">
      <c r="A31" s="145" t="s">
        <v>351</v>
      </c>
      <c r="B31" s="135"/>
      <c r="C31" s="135"/>
      <c r="D31" s="135"/>
      <c r="E31" s="135"/>
      <c r="F31" s="135"/>
      <c r="G31" s="146">
        <v>6625747</v>
      </c>
      <c r="H31" s="146">
        <v>0</v>
      </c>
      <c r="I31" s="135"/>
      <c r="J31" s="135"/>
      <c r="K31" s="146">
        <f>SUM(K27:K30)</f>
        <v>6625747</v>
      </c>
    </row>
    <row r="32" spans="1:11" ht="12.75" thickTop="1" x14ac:dyDescent="0.2">
      <c r="A32" s="147"/>
      <c r="G32" s="148"/>
      <c r="H32" s="148"/>
      <c r="K32" s="148"/>
    </row>
    <row r="33" spans="1:11" x14ac:dyDescent="0.2">
      <c r="A33" s="140" t="s">
        <v>361</v>
      </c>
    </row>
    <row r="35" spans="1:11" x14ac:dyDescent="0.2">
      <c r="A35" s="140" t="s">
        <v>330</v>
      </c>
    </row>
    <row r="36" spans="1:11" x14ac:dyDescent="0.2">
      <c r="A36" s="140" t="s">
        <v>331</v>
      </c>
    </row>
    <row r="37" spans="1:11" x14ac:dyDescent="0.2">
      <c r="A37" s="141" t="s">
        <v>84</v>
      </c>
      <c r="B37" s="136" t="s">
        <v>290</v>
      </c>
      <c r="C37" s="136" t="s">
        <v>332</v>
      </c>
      <c r="D37" s="136" t="s">
        <v>333</v>
      </c>
      <c r="E37" s="141" t="s">
        <v>283</v>
      </c>
      <c r="F37" s="136" t="s">
        <v>334</v>
      </c>
      <c r="G37" s="141" t="s">
        <v>335</v>
      </c>
      <c r="H37" s="141" t="s">
        <v>336</v>
      </c>
      <c r="I37" s="139" t="s">
        <v>337</v>
      </c>
      <c r="J37" s="139" t="s">
        <v>338</v>
      </c>
      <c r="K37" s="141" t="s">
        <v>294</v>
      </c>
    </row>
    <row r="38" spans="1:11" x14ac:dyDescent="0.2">
      <c r="A38" s="142">
        <v>320628</v>
      </c>
      <c r="B38" s="143">
        <v>9</v>
      </c>
      <c r="C38" s="144">
        <v>42735</v>
      </c>
      <c r="D38" s="144">
        <v>42735</v>
      </c>
      <c r="E38" s="141" t="s">
        <v>190</v>
      </c>
      <c r="F38" s="137" t="s">
        <v>191</v>
      </c>
      <c r="G38" s="143">
        <v>204773</v>
      </c>
      <c r="K38" s="143">
        <v>204773</v>
      </c>
    </row>
    <row r="39" spans="1:11" x14ac:dyDescent="0.2">
      <c r="A39" s="142">
        <v>1907</v>
      </c>
      <c r="B39" s="143">
        <v>10</v>
      </c>
      <c r="C39" s="144">
        <v>42735</v>
      </c>
      <c r="D39" s="144">
        <v>42735</v>
      </c>
      <c r="E39" s="141" t="s">
        <v>215</v>
      </c>
      <c r="F39" s="137" t="s">
        <v>216</v>
      </c>
      <c r="G39" s="143">
        <v>19546637</v>
      </c>
      <c r="K39" s="143">
        <v>19546637</v>
      </c>
    </row>
    <row r="40" spans="1:11" ht="12.75" thickBot="1" x14ac:dyDescent="0.25">
      <c r="A40" s="145" t="s">
        <v>351</v>
      </c>
      <c r="B40" s="135"/>
      <c r="C40" s="135"/>
      <c r="D40" s="135"/>
      <c r="E40" s="135"/>
      <c r="F40" s="135"/>
      <c r="G40" s="146">
        <v>19751410</v>
      </c>
      <c r="H40" s="146">
        <v>0</v>
      </c>
      <c r="I40" s="135"/>
      <c r="J40" s="135"/>
      <c r="K40" s="146">
        <f>SUM(K38:K39)</f>
        <v>19751410</v>
      </c>
    </row>
    <row r="41" spans="1:11" ht="12.75" thickTop="1" x14ac:dyDescent="0.2"/>
    <row r="42" spans="1:11" ht="12.75" thickBot="1" x14ac:dyDescent="0.25">
      <c r="A42" s="147" t="s">
        <v>325</v>
      </c>
      <c r="G42" s="149">
        <v>37363856</v>
      </c>
      <c r="K42" s="149">
        <f>+K40+K31+K22</f>
        <v>37363856</v>
      </c>
    </row>
    <row r="43" spans="1:11" ht="12.75" thickTop="1" x14ac:dyDescent="0.2"/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B14" sqref="B14"/>
    </sheetView>
  </sheetViews>
  <sheetFormatPr baseColWidth="10" defaultRowHeight="12" x14ac:dyDescent="0.2"/>
  <cols>
    <col min="1" max="2" width="11.42578125" style="151"/>
    <col min="3" max="3" width="4.140625" style="151" customWidth="1"/>
    <col min="4" max="4" width="4" style="151" bestFit="1" customWidth="1"/>
    <col min="5" max="5" width="11.42578125" style="151"/>
    <col min="6" max="6" width="30.7109375" style="151" bestFit="1" customWidth="1"/>
    <col min="7" max="7" width="42.140625" style="151" bestFit="1" customWidth="1"/>
    <col min="8" max="8" width="1.7109375" style="151" customWidth="1"/>
    <col min="9" max="16384" width="11.42578125" style="151"/>
  </cols>
  <sheetData>
    <row r="1" spans="1:12" x14ac:dyDescent="0.2">
      <c r="A1" s="150" t="s">
        <v>282</v>
      </c>
      <c r="C1" s="152" t="s">
        <v>1</v>
      </c>
      <c r="K1" s="153"/>
    </row>
    <row r="2" spans="1:12" x14ac:dyDescent="0.2">
      <c r="A2" s="150" t="s">
        <v>283</v>
      </c>
      <c r="C2" s="150" t="s">
        <v>3</v>
      </c>
      <c r="K2" s="153"/>
    </row>
    <row r="3" spans="1:12" x14ac:dyDescent="0.2">
      <c r="A3" s="150" t="s">
        <v>4</v>
      </c>
      <c r="C3" s="152" t="s">
        <v>5</v>
      </c>
    </row>
    <row r="4" spans="1:12" x14ac:dyDescent="0.2">
      <c r="A4" s="150" t="s">
        <v>7</v>
      </c>
      <c r="C4" s="152" t="s">
        <v>8</v>
      </c>
    </row>
    <row r="6" spans="1:12" x14ac:dyDescent="0.2">
      <c r="F6" s="154" t="s">
        <v>284</v>
      </c>
    </row>
    <row r="7" spans="1:12" x14ac:dyDescent="0.2">
      <c r="F7" s="155" t="s">
        <v>285</v>
      </c>
    </row>
    <row r="8" spans="1:12" x14ac:dyDescent="0.2">
      <c r="F8" s="155" t="s">
        <v>286</v>
      </c>
    </row>
    <row r="9" spans="1:12" x14ac:dyDescent="0.2">
      <c r="A9" s="156" t="s">
        <v>287</v>
      </c>
    </row>
    <row r="10" spans="1:12" x14ac:dyDescent="0.2">
      <c r="A10" s="156" t="s">
        <v>288</v>
      </c>
    </row>
    <row r="11" spans="1:12" x14ac:dyDescent="0.2">
      <c r="A11" s="157" t="s">
        <v>289</v>
      </c>
    </row>
    <row r="12" spans="1:12" x14ac:dyDescent="0.2">
      <c r="I12" s="153" t="s">
        <v>291</v>
      </c>
      <c r="J12" s="153" t="s">
        <v>292</v>
      </c>
      <c r="K12" s="153" t="s">
        <v>293</v>
      </c>
      <c r="L12" s="153" t="s">
        <v>294</v>
      </c>
    </row>
    <row r="13" spans="1:12" x14ac:dyDescent="0.2">
      <c r="A13" s="150" t="s">
        <v>85</v>
      </c>
      <c r="B13" s="150" t="s">
        <v>295</v>
      </c>
      <c r="C13" s="150" t="s">
        <v>290</v>
      </c>
      <c r="D13" s="153" t="s">
        <v>296</v>
      </c>
      <c r="E13" s="155" t="s">
        <v>2</v>
      </c>
      <c r="F13" s="150" t="s">
        <v>297</v>
      </c>
      <c r="G13" s="150" t="s">
        <v>298</v>
      </c>
    </row>
    <row r="14" spans="1:12" x14ac:dyDescent="0.2">
      <c r="A14" s="152" t="s">
        <v>288</v>
      </c>
      <c r="B14" s="158">
        <v>42785</v>
      </c>
      <c r="C14" s="159">
        <v>1</v>
      </c>
      <c r="D14" s="159">
        <v>2</v>
      </c>
      <c r="E14" s="153" t="s">
        <v>299</v>
      </c>
      <c r="F14" s="152" t="s">
        <v>300</v>
      </c>
      <c r="G14" s="152" t="s">
        <v>301</v>
      </c>
      <c r="I14" s="160">
        <v>333000</v>
      </c>
      <c r="J14" s="161">
        <v>10</v>
      </c>
      <c r="K14" s="160">
        <v>33300</v>
      </c>
      <c r="L14" s="160">
        <v>299700</v>
      </c>
    </row>
    <row r="15" spans="1:12" x14ac:dyDescent="0.2">
      <c r="A15" s="152" t="s">
        <v>288</v>
      </c>
      <c r="B15" s="158">
        <v>42787</v>
      </c>
      <c r="C15" s="159">
        <v>2</v>
      </c>
      <c r="D15" s="159">
        <v>84</v>
      </c>
      <c r="E15" s="153" t="s">
        <v>302</v>
      </c>
      <c r="F15" s="152" t="s">
        <v>303</v>
      </c>
      <c r="G15" s="152" t="s">
        <v>304</v>
      </c>
      <c r="I15" s="160">
        <v>222222</v>
      </c>
      <c r="J15" s="161">
        <v>10</v>
      </c>
      <c r="K15" s="160">
        <v>22222</v>
      </c>
      <c r="L15" s="160">
        <v>200000</v>
      </c>
    </row>
    <row r="16" spans="1:12" x14ac:dyDescent="0.2">
      <c r="A16" s="152" t="s">
        <v>288</v>
      </c>
      <c r="B16" s="158">
        <v>42787</v>
      </c>
      <c r="C16" s="159">
        <v>3</v>
      </c>
      <c r="D16" s="159">
        <v>19</v>
      </c>
      <c r="E16" s="153" t="s">
        <v>305</v>
      </c>
      <c r="F16" s="152" t="s">
        <v>306</v>
      </c>
      <c r="G16" s="152" t="s">
        <v>307</v>
      </c>
      <c r="I16" s="160">
        <v>666667</v>
      </c>
      <c r="J16" s="161">
        <v>10</v>
      </c>
      <c r="K16" s="160">
        <v>66667</v>
      </c>
      <c r="L16" s="160">
        <v>600000</v>
      </c>
    </row>
    <row r="17" spans="1:12" x14ac:dyDescent="0.2">
      <c r="A17" s="152" t="s">
        <v>288</v>
      </c>
      <c r="B17" s="158">
        <v>42787</v>
      </c>
      <c r="C17" s="159">
        <v>4</v>
      </c>
      <c r="D17" s="159">
        <v>13</v>
      </c>
      <c r="E17" s="153" t="s">
        <v>308</v>
      </c>
      <c r="F17" s="152" t="s">
        <v>309</v>
      </c>
      <c r="G17" s="152" t="s">
        <v>310</v>
      </c>
      <c r="I17" s="160">
        <v>666667</v>
      </c>
      <c r="J17" s="161">
        <v>10</v>
      </c>
      <c r="K17" s="160">
        <v>66667</v>
      </c>
      <c r="L17" s="160">
        <v>600000</v>
      </c>
    </row>
    <row r="18" spans="1:12" x14ac:dyDescent="0.2">
      <c r="A18" s="152" t="s">
        <v>288</v>
      </c>
      <c r="B18" s="158">
        <v>42790</v>
      </c>
      <c r="C18" s="159">
        <v>5</v>
      </c>
      <c r="D18" s="159">
        <v>152</v>
      </c>
      <c r="E18" s="153" t="s">
        <v>311</v>
      </c>
      <c r="F18" s="152" t="s">
        <v>312</v>
      </c>
      <c r="G18" s="152" t="s">
        <v>313</v>
      </c>
      <c r="I18" s="160">
        <v>888889</v>
      </c>
      <c r="J18" s="161">
        <v>10</v>
      </c>
      <c r="K18" s="160">
        <v>88889</v>
      </c>
      <c r="L18" s="160">
        <v>800000</v>
      </c>
    </row>
    <row r="19" spans="1:12" x14ac:dyDescent="0.2">
      <c r="A19" s="152" t="s">
        <v>288</v>
      </c>
      <c r="B19" s="158">
        <v>42792</v>
      </c>
      <c r="C19" s="159">
        <v>6</v>
      </c>
      <c r="D19" s="159">
        <v>55</v>
      </c>
      <c r="E19" s="153" t="s">
        <v>314</v>
      </c>
      <c r="F19" s="152" t="s">
        <v>315</v>
      </c>
      <c r="G19" s="152" t="s">
        <v>316</v>
      </c>
      <c r="I19" s="160">
        <v>333333</v>
      </c>
      <c r="J19" s="161">
        <v>10</v>
      </c>
      <c r="K19" s="160">
        <v>33333</v>
      </c>
      <c r="L19" s="160">
        <v>300000</v>
      </c>
    </row>
    <row r="20" spans="1:12" x14ac:dyDescent="0.2">
      <c r="A20" s="152" t="s">
        <v>288</v>
      </c>
      <c r="B20" s="158">
        <v>42793</v>
      </c>
      <c r="C20" s="159">
        <v>7</v>
      </c>
      <c r="D20" s="159">
        <v>31</v>
      </c>
      <c r="E20" s="153" t="s">
        <v>317</v>
      </c>
      <c r="F20" s="152" t="s">
        <v>318</v>
      </c>
      <c r="G20" s="152" t="s">
        <v>319</v>
      </c>
      <c r="I20" s="160">
        <v>450000</v>
      </c>
      <c r="J20" s="161">
        <v>10</v>
      </c>
      <c r="K20" s="160">
        <v>45000</v>
      </c>
      <c r="L20" s="160">
        <v>405000</v>
      </c>
    </row>
    <row r="21" spans="1:12" x14ac:dyDescent="0.2">
      <c r="A21" s="152" t="s">
        <v>288</v>
      </c>
      <c r="B21" s="158">
        <v>42794</v>
      </c>
      <c r="C21" s="159">
        <v>8</v>
      </c>
      <c r="D21" s="159">
        <v>84</v>
      </c>
      <c r="E21" s="153" t="s">
        <v>320</v>
      </c>
      <c r="F21" s="152" t="s">
        <v>321</v>
      </c>
      <c r="G21" s="152" t="s">
        <v>322</v>
      </c>
      <c r="I21" s="160">
        <v>2222222</v>
      </c>
      <c r="J21" s="161">
        <v>10</v>
      </c>
      <c r="K21" s="160">
        <v>222222</v>
      </c>
      <c r="L21" s="160">
        <v>2000000</v>
      </c>
    </row>
    <row r="23" spans="1:12" x14ac:dyDescent="0.2">
      <c r="H23" s="162" t="s">
        <v>323</v>
      </c>
      <c r="I23" s="163">
        <v>5783000</v>
      </c>
      <c r="K23" s="163">
        <v>578300</v>
      </c>
      <c r="L23" s="163">
        <v>5204700</v>
      </c>
    </row>
    <row r="25" spans="1:12" x14ac:dyDescent="0.2">
      <c r="H25" s="162" t="s">
        <v>324</v>
      </c>
      <c r="I25" s="164">
        <v>5783000</v>
      </c>
      <c r="K25" s="164">
        <v>578300</v>
      </c>
      <c r="L25" s="164">
        <v>5204700</v>
      </c>
    </row>
    <row r="28" spans="1:12" ht="12.75" thickBot="1" x14ac:dyDescent="0.25">
      <c r="H28" s="162" t="s">
        <v>325</v>
      </c>
      <c r="I28" s="165">
        <v>5783000</v>
      </c>
      <c r="K28" s="165">
        <v>578300</v>
      </c>
      <c r="L28" s="165">
        <v>5204700</v>
      </c>
    </row>
    <row r="29" spans="1:12" ht="12.75" thickTop="1" x14ac:dyDescent="0.2"/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"/>
  <sheetViews>
    <sheetView tabSelected="1" workbookViewId="0">
      <selection activeCell="A10" sqref="A10"/>
    </sheetView>
  </sheetViews>
  <sheetFormatPr baseColWidth="10" defaultRowHeight="11.25" x14ac:dyDescent="0.2"/>
  <cols>
    <col min="1" max="16384" width="11.42578125" style="209"/>
  </cols>
  <sheetData>
    <row r="1" spans="1:16" x14ac:dyDescent="0.2">
      <c r="A1" s="207" t="s">
        <v>0</v>
      </c>
      <c r="B1" s="208" t="s">
        <v>1</v>
      </c>
      <c r="N1" s="210"/>
    </row>
    <row r="2" spans="1:16" x14ac:dyDescent="0.2">
      <c r="A2" s="207" t="s">
        <v>4</v>
      </c>
      <c r="B2" s="208" t="s">
        <v>5</v>
      </c>
      <c r="N2" s="210"/>
    </row>
    <row r="3" spans="1:16" x14ac:dyDescent="0.2">
      <c r="A3" s="207" t="s">
        <v>283</v>
      </c>
      <c r="B3" s="208" t="s">
        <v>3</v>
      </c>
    </row>
    <row r="4" spans="1:16" x14ac:dyDescent="0.2">
      <c r="A4" s="207" t="s">
        <v>7</v>
      </c>
      <c r="B4" s="208" t="s">
        <v>8</v>
      </c>
    </row>
    <row r="6" spans="1:16" x14ac:dyDescent="0.2">
      <c r="H6" s="211" t="s">
        <v>1486</v>
      </c>
    </row>
    <row r="7" spans="1:16" x14ac:dyDescent="0.2">
      <c r="H7" s="212" t="s">
        <v>1487</v>
      </c>
    </row>
    <row r="8" spans="1:16" x14ac:dyDescent="0.2">
      <c r="H8" s="212" t="s">
        <v>1488</v>
      </c>
    </row>
    <row r="10" spans="1:16" x14ac:dyDescent="0.2">
      <c r="A10" s="213">
        <v>100001000</v>
      </c>
      <c r="B10" s="213" t="s">
        <v>150</v>
      </c>
    </row>
    <row r="12" spans="1:16" x14ac:dyDescent="0.2">
      <c r="A12" s="214" t="s">
        <v>1489</v>
      </c>
    </row>
    <row r="15" spans="1:16" x14ac:dyDescent="0.2">
      <c r="A15" s="207" t="s">
        <v>1490</v>
      </c>
      <c r="D15" s="210" t="s">
        <v>81</v>
      </c>
      <c r="E15" s="210" t="s">
        <v>126</v>
      </c>
      <c r="F15" s="210" t="s">
        <v>1491</v>
      </c>
      <c r="G15" s="210" t="s">
        <v>1492</v>
      </c>
      <c r="H15" s="210" t="s">
        <v>1493</v>
      </c>
      <c r="I15" s="210" t="s">
        <v>1494</v>
      </c>
      <c r="J15" s="210" t="s">
        <v>1495</v>
      </c>
      <c r="K15" s="210" t="s">
        <v>1496</v>
      </c>
      <c r="L15" s="210" t="s">
        <v>1497</v>
      </c>
      <c r="M15" s="210" t="s">
        <v>151</v>
      </c>
      <c r="N15" s="210" t="s">
        <v>1498</v>
      </c>
      <c r="O15" s="210" t="s">
        <v>152</v>
      </c>
      <c r="P15" s="210" t="s">
        <v>80</v>
      </c>
    </row>
    <row r="16" spans="1:16" x14ac:dyDescent="0.2">
      <c r="A16" s="207" t="s">
        <v>150</v>
      </c>
      <c r="D16" s="215">
        <v>255148864</v>
      </c>
      <c r="P16" s="215">
        <v>255148864</v>
      </c>
    </row>
    <row r="17" spans="1:16" x14ac:dyDescent="0.2">
      <c r="A17" s="216" t="s">
        <v>1499</v>
      </c>
      <c r="D17" s="217">
        <v>255148864</v>
      </c>
      <c r="E17" s="217">
        <v>0</v>
      </c>
      <c r="F17" s="217">
        <v>0</v>
      </c>
      <c r="G17" s="217">
        <v>0</v>
      </c>
      <c r="H17" s="217">
        <v>0</v>
      </c>
      <c r="I17" s="217">
        <v>0</v>
      </c>
      <c r="J17" s="217">
        <v>0</v>
      </c>
      <c r="K17" s="217">
        <v>0</v>
      </c>
      <c r="L17" s="217">
        <v>0</v>
      </c>
      <c r="M17" s="217">
        <v>0</v>
      </c>
      <c r="N17" s="217">
        <v>0</v>
      </c>
      <c r="O17" s="217">
        <v>0</v>
      </c>
      <c r="P17" s="215">
        <v>255148864</v>
      </c>
    </row>
    <row r="19" spans="1:16" x14ac:dyDescent="0.2">
      <c r="A19" s="214" t="s">
        <v>1500</v>
      </c>
    </row>
    <row r="22" spans="1:16" x14ac:dyDescent="0.2">
      <c r="A22" s="207" t="s">
        <v>1490</v>
      </c>
      <c r="D22" s="210" t="s">
        <v>81</v>
      </c>
      <c r="E22" s="210" t="s">
        <v>126</v>
      </c>
      <c r="F22" s="210" t="s">
        <v>1491</v>
      </c>
      <c r="G22" s="210" t="s">
        <v>1492</v>
      </c>
      <c r="H22" s="210" t="s">
        <v>1493</v>
      </c>
      <c r="I22" s="210" t="s">
        <v>1494</v>
      </c>
      <c r="J22" s="210" t="s">
        <v>1495</v>
      </c>
      <c r="K22" s="210" t="s">
        <v>1496</v>
      </c>
      <c r="L22" s="210" t="s">
        <v>1497</v>
      </c>
      <c r="M22" s="210" t="s">
        <v>151</v>
      </c>
      <c r="N22" s="210" t="s">
        <v>1498</v>
      </c>
      <c r="O22" s="210" t="s">
        <v>152</v>
      </c>
      <c r="P22" s="210" t="s">
        <v>80</v>
      </c>
    </row>
    <row r="23" spans="1:16" x14ac:dyDescent="0.2">
      <c r="A23" s="207" t="s">
        <v>138</v>
      </c>
      <c r="D23" s="215">
        <v>-1388890</v>
      </c>
      <c r="E23" s="215">
        <v>-3641934</v>
      </c>
      <c r="P23" s="215">
        <v>-5030824</v>
      </c>
    </row>
    <row r="24" spans="1:16" x14ac:dyDescent="0.2">
      <c r="A24" s="207" t="s">
        <v>200</v>
      </c>
      <c r="D24" s="215">
        <v>-343529</v>
      </c>
      <c r="P24" s="215">
        <v>-343529</v>
      </c>
    </row>
    <row r="25" spans="1:16" x14ac:dyDescent="0.2">
      <c r="A25" s="207" t="s">
        <v>227</v>
      </c>
      <c r="D25" s="215">
        <v>-333000</v>
      </c>
      <c r="E25" s="215">
        <v>-6625747</v>
      </c>
      <c r="P25" s="215">
        <v>-6958747</v>
      </c>
    </row>
    <row r="26" spans="1:16" x14ac:dyDescent="0.2">
      <c r="A26" s="207" t="s">
        <v>64</v>
      </c>
      <c r="D26" s="215">
        <v>-7922515</v>
      </c>
      <c r="E26" s="215">
        <v>-7922515</v>
      </c>
      <c r="P26" s="215">
        <v>-15845030</v>
      </c>
    </row>
    <row r="27" spans="1:16" x14ac:dyDescent="0.2">
      <c r="A27" s="207" t="s">
        <v>65</v>
      </c>
      <c r="D27" s="215">
        <v>-1260298</v>
      </c>
      <c r="E27" s="215">
        <v>-354618</v>
      </c>
      <c r="P27" s="215">
        <v>-1614916</v>
      </c>
    </row>
    <row r="28" spans="1:16" x14ac:dyDescent="0.2">
      <c r="A28" s="207" t="s">
        <v>66</v>
      </c>
      <c r="D28" s="215">
        <v>-497000</v>
      </c>
      <c r="E28" s="215">
        <v>-221000</v>
      </c>
      <c r="P28" s="215">
        <v>-718000</v>
      </c>
    </row>
    <row r="29" spans="1:16" x14ac:dyDescent="0.2">
      <c r="A29" s="207" t="s">
        <v>67</v>
      </c>
      <c r="D29" s="215">
        <v>-397764</v>
      </c>
      <c r="E29" s="215">
        <v>-357012</v>
      </c>
      <c r="P29" s="215">
        <v>-754776</v>
      </c>
    </row>
    <row r="30" spans="1:16" x14ac:dyDescent="0.2">
      <c r="A30" s="207" t="s">
        <v>68</v>
      </c>
      <c r="D30" s="215">
        <v>-630334</v>
      </c>
      <c r="E30" s="215">
        <v>-660036</v>
      </c>
      <c r="P30" s="215">
        <v>-1290370</v>
      </c>
    </row>
    <row r="31" spans="1:16" x14ac:dyDescent="0.2">
      <c r="A31" s="207" t="s">
        <v>69</v>
      </c>
      <c r="D31" s="215">
        <v>-2697840</v>
      </c>
      <c r="P31" s="215">
        <v>-2697840</v>
      </c>
    </row>
    <row r="32" spans="1:16" x14ac:dyDescent="0.2">
      <c r="A32" s="207" t="s">
        <v>70</v>
      </c>
      <c r="D32" s="215">
        <v>-683183</v>
      </c>
      <c r="E32" s="215">
        <v>-628011</v>
      </c>
      <c r="P32" s="215">
        <v>-1311194</v>
      </c>
    </row>
    <row r="33" spans="1:16" x14ac:dyDescent="0.2">
      <c r="A33" s="207" t="s">
        <v>71</v>
      </c>
      <c r="D33" s="215">
        <v>-373266</v>
      </c>
      <c r="E33" s="215">
        <v>-378708</v>
      </c>
      <c r="P33" s="215">
        <v>-751974</v>
      </c>
    </row>
    <row r="34" spans="1:16" x14ac:dyDescent="0.2">
      <c r="A34" s="207" t="s">
        <v>72</v>
      </c>
      <c r="D34" s="215">
        <v>-379179</v>
      </c>
      <c r="E34" s="215">
        <v>1580</v>
      </c>
      <c r="P34" s="215">
        <v>-377599</v>
      </c>
    </row>
    <row r="35" spans="1:16" x14ac:dyDescent="0.2">
      <c r="A35" s="207" t="s">
        <v>73</v>
      </c>
      <c r="D35" s="215">
        <v>-223720</v>
      </c>
      <c r="E35" s="215">
        <v>-110200</v>
      </c>
      <c r="P35" s="215">
        <v>-333920</v>
      </c>
    </row>
    <row r="36" spans="1:16" x14ac:dyDescent="0.2">
      <c r="A36" s="207" t="s">
        <v>74</v>
      </c>
      <c r="D36" s="215">
        <v>-7870800</v>
      </c>
      <c r="E36" s="215">
        <v>-7700000</v>
      </c>
      <c r="P36" s="215">
        <v>-15570800</v>
      </c>
    </row>
    <row r="37" spans="1:16" x14ac:dyDescent="0.2">
      <c r="A37" s="207" t="s">
        <v>139</v>
      </c>
      <c r="D37" s="215">
        <v>-3561111</v>
      </c>
      <c r="E37" s="215">
        <v>-3894444</v>
      </c>
      <c r="P37" s="215">
        <v>-7455555</v>
      </c>
    </row>
    <row r="38" spans="1:16" x14ac:dyDescent="0.2">
      <c r="A38" s="207" t="s">
        <v>75</v>
      </c>
      <c r="D38" s="215">
        <v>-100000</v>
      </c>
      <c r="P38" s="215">
        <v>-100000</v>
      </c>
    </row>
    <row r="39" spans="1:16" x14ac:dyDescent="0.2">
      <c r="A39" s="207" t="s">
        <v>122</v>
      </c>
      <c r="D39" s="215">
        <v>-4973027</v>
      </c>
      <c r="E39" s="215">
        <v>1549</v>
      </c>
      <c r="P39" s="215">
        <v>-4971478</v>
      </c>
    </row>
    <row r="40" spans="1:16" x14ac:dyDescent="0.2">
      <c r="A40" s="207" t="s">
        <v>76</v>
      </c>
      <c r="D40" s="215">
        <v>-260749</v>
      </c>
      <c r="E40" s="215">
        <v>6784</v>
      </c>
      <c r="P40" s="215">
        <v>-253965</v>
      </c>
    </row>
    <row r="41" spans="1:16" x14ac:dyDescent="0.2">
      <c r="A41" s="207" t="s">
        <v>140</v>
      </c>
      <c r="D41" s="215">
        <v>-222222</v>
      </c>
      <c r="P41" s="215">
        <v>-222222</v>
      </c>
    </row>
    <row r="42" spans="1:16" x14ac:dyDescent="0.2">
      <c r="A42" s="207" t="s">
        <v>77</v>
      </c>
      <c r="D42" s="215">
        <v>-1649</v>
      </c>
      <c r="E42" s="215">
        <v>1</v>
      </c>
      <c r="P42" s="215">
        <v>-1648</v>
      </c>
    </row>
    <row r="43" spans="1:16" x14ac:dyDescent="0.2">
      <c r="A43" s="216" t="s">
        <v>1499</v>
      </c>
      <c r="D43" s="217">
        <v>-34120076</v>
      </c>
      <c r="E43" s="217">
        <v>-32484311</v>
      </c>
      <c r="F43" s="217">
        <v>0</v>
      </c>
      <c r="G43" s="217">
        <v>0</v>
      </c>
      <c r="H43" s="217">
        <v>0</v>
      </c>
      <c r="I43" s="217">
        <v>0</v>
      </c>
      <c r="J43" s="217">
        <v>0</v>
      </c>
      <c r="K43" s="217">
        <v>0</v>
      </c>
      <c r="L43" s="217">
        <v>0</v>
      </c>
      <c r="M43" s="217">
        <v>0</v>
      </c>
      <c r="N43" s="217">
        <v>0</v>
      </c>
      <c r="O43" s="217">
        <v>0</v>
      </c>
      <c r="P43" s="215">
        <v>-66604387</v>
      </c>
    </row>
    <row r="45" spans="1:16" x14ac:dyDescent="0.2">
      <c r="A45" s="216" t="s">
        <v>1501</v>
      </c>
      <c r="D45" s="217">
        <v>221028788</v>
      </c>
      <c r="E45" s="217">
        <v>-32484311</v>
      </c>
      <c r="P45" s="215">
        <v>188544477</v>
      </c>
    </row>
    <row r="48" spans="1:16" x14ac:dyDescent="0.2">
      <c r="A48" s="213" t="s">
        <v>667</v>
      </c>
      <c r="B48" s="213" t="s">
        <v>1502</v>
      </c>
    </row>
    <row r="50" spans="1:16" x14ac:dyDescent="0.2">
      <c r="A50" s="214" t="s">
        <v>1489</v>
      </c>
    </row>
    <row r="53" spans="1:16" x14ac:dyDescent="0.2">
      <c r="A53" s="207" t="s">
        <v>1490</v>
      </c>
      <c r="D53" s="210" t="s">
        <v>81</v>
      </c>
      <c r="E53" s="210" t="s">
        <v>126</v>
      </c>
      <c r="F53" s="210" t="s">
        <v>1491</v>
      </c>
      <c r="G53" s="210" t="s">
        <v>1492</v>
      </c>
      <c r="H53" s="210" t="s">
        <v>1493</v>
      </c>
      <c r="I53" s="210" t="s">
        <v>1494</v>
      </c>
      <c r="J53" s="210" t="s">
        <v>1495</v>
      </c>
      <c r="K53" s="210" t="s">
        <v>1496</v>
      </c>
      <c r="L53" s="210" t="s">
        <v>1497</v>
      </c>
      <c r="M53" s="210" t="s">
        <v>151</v>
      </c>
      <c r="N53" s="210" t="s">
        <v>1498</v>
      </c>
      <c r="O53" s="210" t="s">
        <v>152</v>
      </c>
      <c r="P53" s="210" t="s">
        <v>80</v>
      </c>
    </row>
    <row r="54" spans="1:16" x14ac:dyDescent="0.2">
      <c r="A54" s="207" t="s">
        <v>78</v>
      </c>
      <c r="D54" s="215">
        <v>2500000</v>
      </c>
      <c r="E54" s="215">
        <v>2610000</v>
      </c>
      <c r="P54" s="215">
        <v>5110000</v>
      </c>
    </row>
    <row r="55" spans="1:16" x14ac:dyDescent="0.2">
      <c r="A55" s="207" t="s">
        <v>79</v>
      </c>
      <c r="D55" s="215">
        <v>1162120</v>
      </c>
      <c r="E55" s="215">
        <v>545442</v>
      </c>
      <c r="P55" s="215">
        <v>1707562</v>
      </c>
    </row>
    <row r="56" spans="1:16" x14ac:dyDescent="0.2">
      <c r="A56" s="207" t="s">
        <v>257</v>
      </c>
      <c r="E56" s="215">
        <v>97000</v>
      </c>
      <c r="P56" s="215">
        <v>97000</v>
      </c>
    </row>
    <row r="57" spans="1:16" x14ac:dyDescent="0.2">
      <c r="A57" s="207" t="s">
        <v>137</v>
      </c>
      <c r="D57" s="215">
        <v>310966</v>
      </c>
      <c r="E57" s="215">
        <v>310395</v>
      </c>
      <c r="P57" s="215">
        <v>621361</v>
      </c>
    </row>
    <row r="58" spans="1:16" x14ac:dyDescent="0.2">
      <c r="A58" s="216" t="s">
        <v>1499</v>
      </c>
      <c r="D58" s="217">
        <v>3973086</v>
      </c>
      <c r="E58" s="217">
        <v>3562837</v>
      </c>
      <c r="F58" s="217">
        <v>0</v>
      </c>
      <c r="G58" s="217">
        <v>0</v>
      </c>
      <c r="H58" s="217">
        <v>0</v>
      </c>
      <c r="I58" s="217">
        <v>0</v>
      </c>
      <c r="J58" s="217">
        <v>0</v>
      </c>
      <c r="K58" s="217">
        <v>0</v>
      </c>
      <c r="L58" s="217">
        <v>0</v>
      </c>
      <c r="M58" s="217">
        <v>0</v>
      </c>
      <c r="N58" s="217">
        <v>0</v>
      </c>
      <c r="O58" s="217">
        <v>0</v>
      </c>
      <c r="P58" s="215">
        <v>7535923</v>
      </c>
    </row>
    <row r="60" spans="1:16" x14ac:dyDescent="0.2">
      <c r="A60" s="214" t="s">
        <v>1500</v>
      </c>
    </row>
    <row r="63" spans="1:16" x14ac:dyDescent="0.2">
      <c r="A63" s="207" t="s">
        <v>1490</v>
      </c>
      <c r="D63" s="210" t="s">
        <v>81</v>
      </c>
      <c r="E63" s="210" t="s">
        <v>126</v>
      </c>
      <c r="F63" s="210" t="s">
        <v>1491</v>
      </c>
      <c r="G63" s="210" t="s">
        <v>1492</v>
      </c>
      <c r="H63" s="210" t="s">
        <v>1493</v>
      </c>
      <c r="I63" s="210" t="s">
        <v>1494</v>
      </c>
      <c r="J63" s="210" t="s">
        <v>1495</v>
      </c>
      <c r="K63" s="210" t="s">
        <v>1496</v>
      </c>
      <c r="L63" s="210" t="s">
        <v>1497</v>
      </c>
      <c r="M63" s="210" t="s">
        <v>151</v>
      </c>
      <c r="N63" s="210" t="s">
        <v>1498</v>
      </c>
      <c r="O63" s="210" t="s">
        <v>152</v>
      </c>
      <c r="P63" s="210" t="s">
        <v>80</v>
      </c>
    </row>
    <row r="64" spans="1:16" x14ac:dyDescent="0.2">
      <c r="A64" s="207" t="s">
        <v>138</v>
      </c>
      <c r="D64" s="215">
        <v>-560000</v>
      </c>
      <c r="E64" s="215">
        <v>-31600</v>
      </c>
      <c r="P64" s="215">
        <v>-591600</v>
      </c>
    </row>
    <row r="65" spans="1:16" x14ac:dyDescent="0.2">
      <c r="A65" s="207" t="s">
        <v>227</v>
      </c>
      <c r="D65" s="215">
        <v>-3501210</v>
      </c>
      <c r="E65" s="215">
        <v>-333000</v>
      </c>
      <c r="P65" s="215">
        <v>-3834210</v>
      </c>
    </row>
    <row r="66" spans="1:16" x14ac:dyDescent="0.2">
      <c r="A66" s="207" t="s">
        <v>71</v>
      </c>
      <c r="E66" s="215">
        <v>-172838</v>
      </c>
      <c r="P66" s="215">
        <v>-172838</v>
      </c>
    </row>
    <row r="67" spans="1:16" x14ac:dyDescent="0.2">
      <c r="A67" s="207" t="s">
        <v>72</v>
      </c>
      <c r="D67" s="215">
        <v>-1580</v>
      </c>
      <c r="E67" s="215">
        <v>-14360</v>
      </c>
      <c r="P67" s="215">
        <v>-15940</v>
      </c>
    </row>
    <row r="68" spans="1:16" x14ac:dyDescent="0.2">
      <c r="A68" s="207" t="s">
        <v>139</v>
      </c>
      <c r="D68" s="215">
        <v>-333333</v>
      </c>
      <c r="P68" s="215">
        <v>-333333</v>
      </c>
    </row>
    <row r="69" spans="1:16" x14ac:dyDescent="0.2">
      <c r="A69" s="207" t="s">
        <v>122</v>
      </c>
      <c r="D69" s="215">
        <v>-589351</v>
      </c>
      <c r="E69" s="215">
        <v>-299866</v>
      </c>
      <c r="P69" s="215">
        <v>-889217</v>
      </c>
    </row>
    <row r="70" spans="1:16" x14ac:dyDescent="0.2">
      <c r="A70" s="207" t="s">
        <v>76</v>
      </c>
      <c r="D70" s="215">
        <v>-155607</v>
      </c>
      <c r="E70" s="215">
        <v>-76323</v>
      </c>
      <c r="P70" s="215">
        <v>-231930</v>
      </c>
    </row>
    <row r="71" spans="1:16" x14ac:dyDescent="0.2">
      <c r="A71" s="207" t="s">
        <v>140</v>
      </c>
      <c r="D71" s="215">
        <v>-222222</v>
      </c>
      <c r="E71" s="215">
        <v>-322222</v>
      </c>
      <c r="P71" s="215">
        <v>-544444</v>
      </c>
    </row>
    <row r="72" spans="1:16" x14ac:dyDescent="0.2">
      <c r="A72" s="207" t="s">
        <v>77</v>
      </c>
      <c r="E72" s="215">
        <v>-17530</v>
      </c>
      <c r="P72" s="215">
        <v>-17530</v>
      </c>
    </row>
    <row r="73" spans="1:16" x14ac:dyDescent="0.2">
      <c r="A73" s="216" t="s">
        <v>1499</v>
      </c>
      <c r="D73" s="217">
        <v>-5363303</v>
      </c>
      <c r="E73" s="217">
        <v>-1267739</v>
      </c>
      <c r="F73" s="217">
        <v>0</v>
      </c>
      <c r="G73" s="217">
        <v>0</v>
      </c>
      <c r="H73" s="217">
        <v>0</v>
      </c>
      <c r="I73" s="217">
        <v>0</v>
      </c>
      <c r="J73" s="217">
        <v>0</v>
      </c>
      <c r="K73" s="217">
        <v>0</v>
      </c>
      <c r="L73" s="217">
        <v>0</v>
      </c>
      <c r="M73" s="217">
        <v>0</v>
      </c>
      <c r="N73" s="217">
        <v>0</v>
      </c>
      <c r="O73" s="217">
        <v>0</v>
      </c>
      <c r="P73" s="215">
        <v>-6631042</v>
      </c>
    </row>
    <row r="75" spans="1:16" x14ac:dyDescent="0.2">
      <c r="A75" s="214" t="s">
        <v>1503</v>
      </c>
    </row>
    <row r="78" spans="1:16" x14ac:dyDescent="0.2">
      <c r="A78" s="207" t="s">
        <v>1490</v>
      </c>
      <c r="D78" s="210" t="s">
        <v>81</v>
      </c>
      <c r="E78" s="210" t="s">
        <v>126</v>
      </c>
      <c r="F78" s="210" t="s">
        <v>1491</v>
      </c>
      <c r="G78" s="210" t="s">
        <v>1492</v>
      </c>
      <c r="H78" s="210" t="s">
        <v>1493</v>
      </c>
      <c r="I78" s="210" t="s">
        <v>1494</v>
      </c>
      <c r="J78" s="210" t="s">
        <v>1495</v>
      </c>
      <c r="K78" s="210" t="s">
        <v>1496</v>
      </c>
      <c r="L78" s="210" t="s">
        <v>1497</v>
      </c>
      <c r="M78" s="210" t="s">
        <v>151</v>
      </c>
      <c r="N78" s="210" t="s">
        <v>1498</v>
      </c>
      <c r="O78" s="210" t="s">
        <v>152</v>
      </c>
      <c r="P78" s="210" t="s">
        <v>80</v>
      </c>
    </row>
    <row r="79" spans="1:16" x14ac:dyDescent="0.2">
      <c r="A79" s="207" t="s">
        <v>123</v>
      </c>
      <c r="D79" s="215">
        <v>-6268</v>
      </c>
      <c r="E79" s="215">
        <v>-25858</v>
      </c>
      <c r="P79" s="215">
        <v>-32126</v>
      </c>
    </row>
    <row r="80" spans="1:16" x14ac:dyDescent="0.2">
      <c r="A80" s="216" t="s">
        <v>1499</v>
      </c>
      <c r="D80" s="217">
        <v>-6268</v>
      </c>
      <c r="E80" s="217">
        <v>-25858</v>
      </c>
      <c r="F80" s="217">
        <v>0</v>
      </c>
      <c r="G80" s="217">
        <v>0</v>
      </c>
      <c r="H80" s="217">
        <v>0</v>
      </c>
      <c r="I80" s="217">
        <v>0</v>
      </c>
      <c r="J80" s="217">
        <v>0</v>
      </c>
      <c r="K80" s="217">
        <v>0</v>
      </c>
      <c r="L80" s="217">
        <v>0</v>
      </c>
      <c r="M80" s="217">
        <v>0</v>
      </c>
      <c r="N80" s="217">
        <v>0</v>
      </c>
      <c r="O80" s="217">
        <v>0</v>
      </c>
      <c r="P80" s="215">
        <v>-32126</v>
      </c>
    </row>
    <row r="82" spans="1:16" x14ac:dyDescent="0.2">
      <c r="A82" s="214" t="s">
        <v>1504</v>
      </c>
    </row>
    <row r="85" spans="1:16" x14ac:dyDescent="0.2">
      <c r="A85" s="207" t="s">
        <v>1490</v>
      </c>
      <c r="D85" s="210" t="s">
        <v>81</v>
      </c>
      <c r="E85" s="210" t="s">
        <v>126</v>
      </c>
      <c r="F85" s="210" t="s">
        <v>1491</v>
      </c>
      <c r="G85" s="210" t="s">
        <v>1492</v>
      </c>
      <c r="H85" s="210" t="s">
        <v>1493</v>
      </c>
      <c r="I85" s="210" t="s">
        <v>1494</v>
      </c>
      <c r="J85" s="210" t="s">
        <v>1495</v>
      </c>
      <c r="K85" s="210" t="s">
        <v>1496</v>
      </c>
      <c r="L85" s="210" t="s">
        <v>1497</v>
      </c>
      <c r="M85" s="210" t="s">
        <v>151</v>
      </c>
      <c r="N85" s="210" t="s">
        <v>1498</v>
      </c>
      <c r="O85" s="210" t="s">
        <v>152</v>
      </c>
      <c r="P85" s="210" t="s">
        <v>80</v>
      </c>
    </row>
    <row r="86" spans="1:16" x14ac:dyDescent="0.2">
      <c r="A86" s="207" t="s">
        <v>164</v>
      </c>
      <c r="D86" s="215">
        <v>-3338</v>
      </c>
      <c r="P86" s="215">
        <v>-3338</v>
      </c>
    </row>
    <row r="87" spans="1:16" x14ac:dyDescent="0.2">
      <c r="A87" s="216" t="s">
        <v>1499</v>
      </c>
      <c r="D87" s="217">
        <v>-3338</v>
      </c>
      <c r="E87" s="217">
        <v>0</v>
      </c>
      <c r="F87" s="217">
        <v>0</v>
      </c>
      <c r="G87" s="217">
        <v>0</v>
      </c>
      <c r="H87" s="217">
        <v>0</v>
      </c>
      <c r="I87" s="217">
        <v>0</v>
      </c>
      <c r="J87" s="217">
        <v>0</v>
      </c>
      <c r="K87" s="217">
        <v>0</v>
      </c>
      <c r="L87" s="217">
        <v>0</v>
      </c>
      <c r="M87" s="217">
        <v>0</v>
      </c>
      <c r="N87" s="217">
        <v>0</v>
      </c>
      <c r="O87" s="217">
        <v>0</v>
      </c>
      <c r="P87" s="215">
        <v>-3338</v>
      </c>
    </row>
    <row r="89" spans="1:16" x14ac:dyDescent="0.2">
      <c r="A89" s="216" t="s">
        <v>1501</v>
      </c>
      <c r="D89" s="217">
        <v>-1399823</v>
      </c>
      <c r="E89" s="217">
        <v>2269240</v>
      </c>
      <c r="P89" s="215">
        <v>869417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1"/>
  <sheetViews>
    <sheetView showGridLines="0" workbookViewId="0">
      <pane ySplit="5" topLeftCell="A321" activePane="bottomLeft" state="frozen"/>
      <selection pane="bottomLeft" activeCell="B332" sqref="B332"/>
    </sheetView>
  </sheetViews>
  <sheetFormatPr baseColWidth="10" defaultColWidth="11.42578125" defaultRowHeight="12.75" x14ac:dyDescent="0.2"/>
  <cols>
    <col min="1" max="1" width="11.5703125" style="7" customWidth="1"/>
    <col min="2" max="2" width="10.5703125" style="109" customWidth="1"/>
    <col min="3" max="3" width="10.5703125" style="7" customWidth="1"/>
    <col min="4" max="4" width="9.140625" style="7" customWidth="1"/>
    <col min="5" max="5" width="4.140625" style="7" customWidth="1"/>
    <col min="6" max="6" width="10.140625" style="7" customWidth="1"/>
    <col min="7" max="7" width="29.42578125" style="7" customWidth="1"/>
    <col min="8" max="8" width="13.7109375" style="7" customWidth="1"/>
    <col min="9" max="9" width="1.42578125" style="11" customWidth="1"/>
    <col min="10" max="10" width="1.5703125" style="11" customWidth="1"/>
    <col min="11" max="11" width="15.7109375" style="11" customWidth="1"/>
    <col min="12" max="12" width="11.42578125" style="11" hidden="1" customWidth="1"/>
    <col min="13" max="13" width="13.7109375" style="11" hidden="1" customWidth="1"/>
    <col min="14" max="14" width="11.7109375" style="130" hidden="1" customWidth="1"/>
    <col min="15" max="16" width="12" style="7" hidden="1" customWidth="1"/>
    <col min="17" max="17" width="11.42578125" style="7" customWidth="1"/>
    <col min="18" max="18" width="11.42578125" style="7"/>
    <col min="19" max="19" width="0" style="7" hidden="1" customWidth="1"/>
    <col min="20" max="20" width="11.5703125" style="7" hidden="1" customWidth="1"/>
    <col min="21" max="16384" width="11.42578125" style="7"/>
  </cols>
  <sheetData>
    <row r="1" spans="1:20" x14ac:dyDescent="0.2">
      <c r="A1" s="108" t="str">
        <f>+[1]BCE!C1</f>
        <v>PARTIDO DEMOCRATA CRISTIANO</v>
      </c>
      <c r="M1" s="11" t="s">
        <v>98</v>
      </c>
      <c r="N1" s="130" t="s">
        <v>91</v>
      </c>
      <c r="O1" s="7" t="s">
        <v>131</v>
      </c>
      <c r="S1" s="7" t="s">
        <v>107</v>
      </c>
      <c r="T1" s="69">
        <v>42794</v>
      </c>
    </row>
    <row r="2" spans="1:20" s="8" customFormat="1" ht="21" x14ac:dyDescent="0.2">
      <c r="A2" s="218" t="s">
        <v>135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12"/>
      <c r="M2" s="11">
        <f>SUM(M3:M386)</f>
        <v>189413894</v>
      </c>
      <c r="N2" s="130">
        <f>SUM(N3:N386)</f>
        <v>0</v>
      </c>
      <c r="O2" s="26">
        <f>+BCE!K78-BCE!J78</f>
        <v>189413894</v>
      </c>
      <c r="P2" s="7"/>
      <c r="Q2" s="7"/>
      <c r="R2" s="7"/>
      <c r="S2" s="7"/>
    </row>
    <row r="3" spans="1:20" s="8" customFormat="1" ht="15.75" x14ac:dyDescent="0.2">
      <c r="A3" s="219" t="s">
        <v>1485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12"/>
      <c r="M3" s="12"/>
      <c r="N3" s="130"/>
      <c r="O3" s="27">
        <f>+O2-M2</f>
        <v>0</v>
      </c>
      <c r="P3" s="8" t="s">
        <v>132</v>
      </c>
    </row>
    <row r="5" spans="1:20" s="17" customFormat="1" x14ac:dyDescent="0.2">
      <c r="A5" s="21" t="s">
        <v>82</v>
      </c>
      <c r="B5" s="21" t="s">
        <v>83</v>
      </c>
      <c r="C5" s="22" t="s">
        <v>84</v>
      </c>
      <c r="D5" s="21" t="s">
        <v>85</v>
      </c>
      <c r="E5" s="23" t="s">
        <v>86</v>
      </c>
      <c r="F5" s="22" t="s">
        <v>87</v>
      </c>
      <c r="G5" s="21" t="s">
        <v>88</v>
      </c>
      <c r="I5" s="19"/>
      <c r="J5" s="19"/>
      <c r="K5" s="19" t="s">
        <v>89</v>
      </c>
      <c r="L5" s="18"/>
      <c r="M5" s="18"/>
      <c r="N5" s="130"/>
    </row>
    <row r="8" spans="1:20" s="17" customFormat="1" x14ac:dyDescent="0.2">
      <c r="A8" s="28"/>
      <c r="B8" s="110">
        <v>11010100</v>
      </c>
      <c r="C8" s="29" t="s">
        <v>186</v>
      </c>
      <c r="D8" s="30"/>
      <c r="E8" s="30"/>
      <c r="F8" s="31"/>
      <c r="G8" s="31" t="str">
        <f>+$S$1</f>
        <v>Saldo Contable al</v>
      </c>
      <c r="H8" s="32">
        <f>+$T$1</f>
        <v>42794</v>
      </c>
      <c r="I8" s="33"/>
      <c r="J8" s="34"/>
      <c r="K8" s="35">
        <f>SUM(K9:K10)</f>
        <v>500000</v>
      </c>
      <c r="L8" s="18" t="s">
        <v>258</v>
      </c>
      <c r="M8" s="18">
        <f>+[1]BCE!H9-[1]BCE!I9</f>
        <v>500000</v>
      </c>
      <c r="N8" s="130">
        <f>+K8-M8</f>
        <v>0</v>
      </c>
      <c r="T8" s="123"/>
    </row>
    <row r="9" spans="1:20" s="8" customFormat="1" x14ac:dyDescent="0.2">
      <c r="B9" s="39"/>
      <c r="C9" s="9"/>
      <c r="F9" s="10"/>
      <c r="H9" s="10"/>
      <c r="I9" s="12"/>
      <c r="J9" s="15"/>
      <c r="K9" s="12"/>
      <c r="L9" s="12"/>
      <c r="M9" s="12"/>
      <c r="N9" s="130"/>
    </row>
    <row r="10" spans="1:20" s="8" customFormat="1" x14ac:dyDescent="0.2">
      <c r="A10" s="36">
        <v>5</v>
      </c>
      <c r="B10" s="39" t="s">
        <v>151</v>
      </c>
      <c r="C10" s="37">
        <v>11</v>
      </c>
      <c r="D10" s="9" t="s">
        <v>92</v>
      </c>
      <c r="F10" s="8">
        <v>0</v>
      </c>
      <c r="G10" s="9" t="s">
        <v>187</v>
      </c>
      <c r="I10" s="8">
        <v>500000</v>
      </c>
      <c r="J10" s="12"/>
      <c r="K10" s="15">
        <v>500000</v>
      </c>
      <c r="L10" s="12" t="s">
        <v>221</v>
      </c>
      <c r="M10" s="12"/>
      <c r="N10" s="130"/>
    </row>
    <row r="11" spans="1:20" s="8" customFormat="1" x14ac:dyDescent="0.2">
      <c r="B11" s="39"/>
      <c r="C11" s="9"/>
      <c r="F11" s="10"/>
      <c r="H11" s="10"/>
      <c r="I11" s="12"/>
      <c r="J11" s="15"/>
      <c r="K11" s="12"/>
      <c r="L11" s="12"/>
      <c r="M11" s="12"/>
      <c r="N11" s="130"/>
    </row>
    <row r="12" spans="1:20" s="8" customFormat="1" x14ac:dyDescent="0.2">
      <c r="B12" s="39"/>
      <c r="C12" s="9"/>
      <c r="F12" s="10"/>
      <c r="H12" s="10"/>
      <c r="I12" s="12"/>
      <c r="J12" s="15"/>
      <c r="K12" s="12"/>
      <c r="L12" s="12"/>
      <c r="M12" s="12"/>
      <c r="N12" s="130"/>
    </row>
    <row r="13" spans="1:20" s="17" customFormat="1" x14ac:dyDescent="0.2">
      <c r="A13" s="28"/>
      <c r="B13" s="110" t="s">
        <v>9</v>
      </c>
      <c r="C13" s="29" t="s">
        <v>10</v>
      </c>
      <c r="D13" s="30"/>
      <c r="E13" s="30"/>
      <c r="F13" s="31"/>
      <c r="G13" s="31" t="str">
        <f>+$S$1</f>
        <v>Saldo Contable al</v>
      </c>
      <c r="H13" s="32">
        <f>+$T$1</f>
        <v>42794</v>
      </c>
      <c r="I13" s="33"/>
      <c r="J13" s="34"/>
      <c r="K13" s="35">
        <f>+BCE!H10</f>
        <v>61582578</v>
      </c>
      <c r="L13" s="18" t="s">
        <v>258</v>
      </c>
      <c r="M13" s="18">
        <f>+K13</f>
        <v>61582578</v>
      </c>
      <c r="N13" s="130">
        <f>+K34</f>
        <v>0</v>
      </c>
    </row>
    <row r="14" spans="1:20" s="8" customFormat="1" x14ac:dyDescent="0.2">
      <c r="B14" s="39"/>
      <c r="C14" s="9"/>
      <c r="F14" s="10"/>
      <c r="G14" s="10"/>
      <c r="H14" s="10"/>
      <c r="I14" s="12"/>
      <c r="J14" s="15"/>
      <c r="K14" s="12"/>
      <c r="L14" s="12"/>
      <c r="M14" s="12"/>
      <c r="N14" s="130"/>
    </row>
    <row r="15" spans="1:20" s="8" customFormat="1" x14ac:dyDescent="0.2">
      <c r="A15" s="20" t="s">
        <v>99</v>
      </c>
      <c r="B15" s="39"/>
      <c r="C15" s="9"/>
      <c r="F15" s="10"/>
      <c r="G15" s="10"/>
      <c r="H15" s="10"/>
      <c r="I15" s="12"/>
      <c r="J15" s="15"/>
      <c r="K15" s="12"/>
      <c r="L15" s="12"/>
      <c r="M15" s="12"/>
      <c r="N15" s="130"/>
    </row>
    <row r="16" spans="1:20" s="8" customFormat="1" x14ac:dyDescent="0.2">
      <c r="B16" s="39"/>
      <c r="C16" s="9"/>
      <c r="F16" s="10"/>
      <c r="G16" s="10"/>
      <c r="H16" s="10"/>
      <c r="I16" s="12"/>
      <c r="J16" s="15"/>
      <c r="K16" s="12"/>
      <c r="L16" s="12"/>
      <c r="M16" s="12"/>
      <c r="N16" s="130"/>
    </row>
    <row r="17" spans="1:21" x14ac:dyDescent="0.2">
      <c r="A17" s="40" t="s">
        <v>100</v>
      </c>
      <c r="B17" s="111"/>
      <c r="C17" s="41"/>
      <c r="D17" s="41"/>
      <c r="E17" s="41"/>
      <c r="F17" s="41"/>
      <c r="G17" s="41"/>
      <c r="H17" s="41"/>
      <c r="I17" s="42"/>
      <c r="J17" s="42"/>
      <c r="K17" s="43">
        <f>SUM(K18:K21)</f>
        <v>200000</v>
      </c>
      <c r="L17" s="12"/>
      <c r="Q17" s="44"/>
      <c r="R17" s="45"/>
      <c r="S17" s="46"/>
      <c r="T17" s="45"/>
      <c r="U17" s="45"/>
    </row>
    <row r="18" spans="1:21" s="8" customFormat="1" x14ac:dyDescent="0.2">
      <c r="B18" s="39"/>
      <c r="C18" s="9"/>
      <c r="F18" s="10"/>
      <c r="G18" s="10"/>
      <c r="H18" s="10"/>
      <c r="I18" s="12"/>
      <c r="J18" s="15"/>
      <c r="K18" s="12"/>
      <c r="M18" s="12"/>
      <c r="N18" s="130"/>
    </row>
    <row r="19" spans="1:21" s="8" customFormat="1" x14ac:dyDescent="0.2">
      <c r="A19" s="8">
        <v>18</v>
      </c>
      <c r="B19" s="39" t="s">
        <v>81</v>
      </c>
      <c r="C19" s="9">
        <v>44</v>
      </c>
      <c r="D19" s="8" t="s">
        <v>231</v>
      </c>
      <c r="E19" s="8" t="s">
        <v>232</v>
      </c>
      <c r="F19" s="10">
        <v>4531878</v>
      </c>
      <c r="G19" s="8" t="s">
        <v>233</v>
      </c>
      <c r="I19" s="12"/>
      <c r="J19" s="15"/>
      <c r="K19" s="12">
        <v>200000</v>
      </c>
      <c r="L19" s="12" t="s">
        <v>365</v>
      </c>
      <c r="M19" s="12"/>
      <c r="N19" s="130"/>
    </row>
    <row r="20" spans="1:21" s="8" customFormat="1" x14ac:dyDescent="0.2">
      <c r="B20" s="39"/>
      <c r="C20" s="9"/>
      <c r="F20" s="10"/>
      <c r="H20" s="10"/>
      <c r="I20" s="12"/>
      <c r="J20" s="15"/>
      <c r="K20" s="12"/>
      <c r="L20" s="12"/>
      <c r="M20" s="12"/>
      <c r="N20" s="130"/>
    </row>
    <row r="21" spans="1:21" s="8" customFormat="1" x14ac:dyDescent="0.2">
      <c r="B21" s="39"/>
      <c r="C21" s="9"/>
      <c r="F21" s="10"/>
      <c r="G21" s="10"/>
      <c r="H21" s="10"/>
      <c r="I21" s="12"/>
      <c r="J21" s="15"/>
      <c r="K21" s="12"/>
      <c r="L21" s="12"/>
      <c r="M21" s="12"/>
      <c r="N21" s="130"/>
    </row>
    <row r="22" spans="1:21" x14ac:dyDescent="0.2">
      <c r="A22" s="40" t="s">
        <v>101</v>
      </c>
      <c r="B22" s="111"/>
      <c r="C22" s="41"/>
      <c r="D22" s="41"/>
      <c r="E22" s="41"/>
      <c r="F22" s="41"/>
      <c r="G22" s="41"/>
      <c r="H22" s="41"/>
      <c r="I22" s="42"/>
      <c r="J22" s="42"/>
      <c r="K22" s="43">
        <f>SUM(K23:K24)</f>
        <v>0</v>
      </c>
      <c r="L22" s="12"/>
      <c r="Q22" s="44"/>
      <c r="R22" s="45"/>
      <c r="S22" s="46"/>
      <c r="T22" s="45"/>
      <c r="U22" s="45"/>
    </row>
    <row r="23" spans="1:21" s="8" customFormat="1" x14ac:dyDescent="0.2">
      <c r="B23" s="39"/>
      <c r="C23" s="9"/>
      <c r="F23" s="10"/>
      <c r="G23" s="10"/>
      <c r="H23" s="10"/>
      <c r="I23" s="12"/>
      <c r="J23" s="15"/>
      <c r="K23" s="12"/>
      <c r="L23" s="12"/>
      <c r="M23" s="12"/>
      <c r="N23" s="130"/>
    </row>
    <row r="24" spans="1:21" s="8" customFormat="1" x14ac:dyDescent="0.2">
      <c r="B24" s="39"/>
      <c r="C24" s="9"/>
      <c r="F24" s="10"/>
      <c r="G24" s="10"/>
      <c r="H24" s="10"/>
      <c r="I24" s="12"/>
      <c r="J24" s="15"/>
      <c r="K24" s="12"/>
      <c r="L24" s="12"/>
      <c r="M24" s="12"/>
      <c r="N24" s="130"/>
    </row>
    <row r="25" spans="1:21" x14ac:dyDescent="0.2">
      <c r="A25" s="40" t="s">
        <v>102</v>
      </c>
      <c r="B25" s="111"/>
      <c r="C25" s="41"/>
      <c r="D25" s="41"/>
      <c r="E25" s="41"/>
      <c r="F25" s="41"/>
      <c r="G25" s="41"/>
      <c r="H25" s="41"/>
      <c r="I25" s="42"/>
      <c r="J25" s="47"/>
      <c r="K25" s="43">
        <f>SUM(K26:K27)</f>
        <v>0</v>
      </c>
      <c r="Q25" s="44"/>
      <c r="R25" s="45"/>
      <c r="S25" s="46"/>
      <c r="T25" s="45"/>
      <c r="U25" s="45"/>
    </row>
    <row r="26" spans="1:21" s="8" customFormat="1" x14ac:dyDescent="0.2">
      <c r="B26" s="39"/>
      <c r="C26" s="9"/>
      <c r="F26" s="10"/>
      <c r="G26" s="10"/>
      <c r="H26" s="10"/>
      <c r="I26" s="12"/>
      <c r="J26" s="15"/>
      <c r="K26" s="12"/>
      <c r="L26" s="12"/>
      <c r="M26" s="12"/>
      <c r="N26" s="130"/>
    </row>
    <row r="27" spans="1:21" s="8" customFormat="1" x14ac:dyDescent="0.2">
      <c r="B27" s="39"/>
      <c r="C27" s="9"/>
      <c r="F27" s="10"/>
      <c r="G27" s="10"/>
      <c r="H27" s="10"/>
      <c r="I27" s="12"/>
      <c r="J27" s="12"/>
      <c r="K27" s="12"/>
      <c r="L27" s="12"/>
      <c r="M27" s="12"/>
      <c r="N27" s="130"/>
    </row>
    <row r="28" spans="1:21" x14ac:dyDescent="0.2">
      <c r="A28" s="40" t="s">
        <v>103</v>
      </c>
      <c r="B28" s="111"/>
      <c r="C28" s="41"/>
      <c r="D28" s="41"/>
      <c r="E28" s="41"/>
      <c r="F28" s="41"/>
      <c r="G28" s="41"/>
      <c r="H28" s="41"/>
      <c r="I28" s="42"/>
      <c r="J28" s="47"/>
      <c r="K28" s="43">
        <f>SUM(K29:K30)</f>
        <v>0</v>
      </c>
      <c r="Q28" s="44"/>
      <c r="R28" s="45"/>
      <c r="S28" s="46"/>
      <c r="T28" s="45"/>
      <c r="U28" s="45"/>
    </row>
    <row r="29" spans="1:21" x14ac:dyDescent="0.2">
      <c r="J29" s="48"/>
      <c r="K29" s="48"/>
      <c r="Q29" s="44"/>
      <c r="R29" s="45"/>
      <c r="S29" s="46"/>
      <c r="T29" s="45"/>
      <c r="U29" s="45"/>
    </row>
    <row r="30" spans="1:21" x14ac:dyDescent="0.2">
      <c r="J30" s="48"/>
      <c r="K30" s="48"/>
      <c r="Q30" s="44"/>
      <c r="R30" s="45"/>
      <c r="S30" s="46"/>
      <c r="T30" s="45"/>
      <c r="U30" s="45"/>
    </row>
    <row r="31" spans="1:21" x14ac:dyDescent="0.2">
      <c r="A31" s="40" t="s">
        <v>104</v>
      </c>
      <c r="B31" s="111"/>
      <c r="C31" s="41"/>
      <c r="D31" s="41"/>
      <c r="E31" s="41"/>
      <c r="F31" s="41"/>
      <c r="G31" s="41"/>
      <c r="H31" s="41"/>
      <c r="I31" s="42"/>
      <c r="J31" s="47"/>
      <c r="K31" s="43">
        <f>+K13+K17-K22+K25-K28</f>
        <v>61782578</v>
      </c>
      <c r="Q31" s="44"/>
      <c r="R31" s="45"/>
      <c r="S31" s="46"/>
      <c r="T31" s="45"/>
      <c r="U31" s="45"/>
    </row>
    <row r="32" spans="1:21" x14ac:dyDescent="0.2">
      <c r="J32" s="48"/>
      <c r="K32" s="48"/>
      <c r="Q32" s="44"/>
      <c r="R32" s="45"/>
      <c r="S32" s="46"/>
      <c r="T32" s="45"/>
      <c r="U32" s="45"/>
    </row>
    <row r="33" spans="1:21" x14ac:dyDescent="0.2">
      <c r="A33" s="49" t="s">
        <v>105</v>
      </c>
      <c r="B33" s="112"/>
      <c r="C33" s="50"/>
      <c r="D33" s="50"/>
      <c r="E33" s="50"/>
      <c r="F33" s="50" t="s">
        <v>181</v>
      </c>
      <c r="G33" s="118">
        <f>+T1</f>
        <v>42794</v>
      </c>
      <c r="H33" s="50"/>
      <c r="I33" s="51"/>
      <c r="J33" s="52"/>
      <c r="K33" s="53">
        <v>61782578</v>
      </c>
      <c r="Q33" s="44"/>
      <c r="R33" s="45"/>
      <c r="S33" s="46"/>
      <c r="T33" s="45"/>
      <c r="U33" s="45"/>
    </row>
    <row r="34" spans="1:21" x14ac:dyDescent="0.2">
      <c r="A34" s="40" t="s">
        <v>106</v>
      </c>
      <c r="B34" s="111"/>
      <c r="C34" s="41"/>
      <c r="D34" s="41"/>
      <c r="E34" s="41"/>
      <c r="F34" s="41"/>
      <c r="G34" s="41"/>
      <c r="H34" s="41"/>
      <c r="I34" s="42"/>
      <c r="J34" s="47"/>
      <c r="K34" s="43">
        <f>+K31-K33</f>
        <v>0</v>
      </c>
      <c r="Q34" s="44"/>
      <c r="R34" s="45"/>
      <c r="S34" s="46"/>
      <c r="T34" s="45"/>
      <c r="U34" s="45"/>
    </row>
    <row r="35" spans="1:21" s="8" customFormat="1" x14ac:dyDescent="0.2">
      <c r="B35" s="39"/>
      <c r="C35" s="9"/>
      <c r="F35" s="10"/>
      <c r="G35" s="10"/>
      <c r="H35" s="10"/>
      <c r="I35" s="12"/>
      <c r="J35" s="12"/>
      <c r="K35" s="12"/>
      <c r="L35" s="12"/>
      <c r="M35" s="12"/>
      <c r="N35" s="130"/>
    </row>
    <row r="36" spans="1:21" s="8" customFormat="1" x14ac:dyDescent="0.2">
      <c r="B36" s="39"/>
      <c r="C36" s="9"/>
      <c r="F36" s="10"/>
      <c r="G36" s="10"/>
      <c r="H36" s="10"/>
      <c r="I36" s="12"/>
      <c r="J36" s="15"/>
      <c r="K36" s="12"/>
      <c r="L36" s="12"/>
      <c r="M36" s="12"/>
      <c r="N36" s="130"/>
    </row>
    <row r="37" spans="1:21" s="8" customFormat="1" x14ac:dyDescent="0.2">
      <c r="B37" s="39"/>
      <c r="C37" s="9"/>
      <c r="F37" s="10"/>
      <c r="G37" s="10"/>
      <c r="H37" s="10"/>
      <c r="I37" s="12"/>
      <c r="J37" s="15"/>
      <c r="K37" s="12"/>
      <c r="L37" s="12"/>
      <c r="M37" s="12"/>
      <c r="N37" s="130"/>
    </row>
    <row r="38" spans="1:21" s="8" customFormat="1" x14ac:dyDescent="0.2">
      <c r="B38" s="39"/>
      <c r="C38" s="9"/>
      <c r="F38" s="10"/>
      <c r="G38" s="10"/>
      <c r="H38" s="10"/>
      <c r="I38" s="12"/>
      <c r="J38" s="15"/>
      <c r="K38" s="12"/>
      <c r="L38" s="12"/>
      <c r="M38" s="12"/>
      <c r="N38" s="130"/>
    </row>
    <row r="39" spans="1:21" s="8" customFormat="1" x14ac:dyDescent="0.2">
      <c r="A39" s="28"/>
      <c r="B39" s="110" t="s">
        <v>11</v>
      </c>
      <c r="C39" s="29" t="s">
        <v>12</v>
      </c>
      <c r="D39" s="30"/>
      <c r="E39" s="30"/>
      <c r="F39" s="31"/>
      <c r="G39" s="31" t="str">
        <f>+$S$1</f>
        <v>Saldo Contable al</v>
      </c>
      <c r="H39" s="32">
        <f>+$T$1</f>
        <v>42794</v>
      </c>
      <c r="I39" s="33"/>
      <c r="J39" s="34"/>
      <c r="K39" s="35">
        <f>+BCE!H11</f>
        <v>1508484</v>
      </c>
      <c r="L39" s="12" t="s">
        <v>258</v>
      </c>
      <c r="M39" s="12">
        <f>+K39</f>
        <v>1508484</v>
      </c>
      <c r="N39" s="130">
        <f>+K58</f>
        <v>0</v>
      </c>
    </row>
    <row r="40" spans="1:21" s="8" customFormat="1" x14ac:dyDescent="0.2">
      <c r="B40" s="39"/>
      <c r="C40" s="9"/>
      <c r="F40" s="10"/>
      <c r="G40" s="10"/>
      <c r="H40" s="14"/>
      <c r="I40" s="12"/>
      <c r="J40" s="15"/>
      <c r="K40" s="12"/>
      <c r="L40" s="12"/>
      <c r="M40" s="12"/>
      <c r="N40" s="130"/>
    </row>
    <row r="41" spans="1:21" s="8" customFormat="1" x14ac:dyDescent="0.2">
      <c r="A41" s="20" t="s">
        <v>99</v>
      </c>
      <c r="B41" s="39"/>
      <c r="C41" s="9"/>
      <c r="F41" s="10"/>
      <c r="G41" s="10"/>
      <c r="H41" s="10"/>
      <c r="I41" s="12"/>
      <c r="J41" s="15"/>
      <c r="K41" s="12"/>
      <c r="L41" s="12"/>
      <c r="M41" s="12"/>
      <c r="N41" s="130"/>
    </row>
    <row r="42" spans="1:21" s="8" customFormat="1" x14ac:dyDescent="0.2">
      <c r="B42" s="39"/>
      <c r="C42" s="9"/>
      <c r="F42" s="10"/>
      <c r="G42" s="10"/>
      <c r="H42" s="10"/>
      <c r="I42" s="12"/>
      <c r="J42" s="15"/>
      <c r="K42" s="12"/>
      <c r="L42" s="12"/>
      <c r="M42" s="12"/>
      <c r="N42" s="130"/>
    </row>
    <row r="43" spans="1:21" x14ac:dyDescent="0.2">
      <c r="A43" s="40" t="s">
        <v>100</v>
      </c>
      <c r="B43" s="111"/>
      <c r="C43" s="41"/>
      <c r="D43" s="41"/>
      <c r="E43" s="41"/>
      <c r="F43" s="41"/>
      <c r="G43" s="41"/>
      <c r="H43" s="41"/>
      <c r="I43" s="42"/>
      <c r="J43" s="42"/>
      <c r="K43" s="43">
        <f>SUM(K44:K45)</f>
        <v>0</v>
      </c>
      <c r="L43" s="12"/>
      <c r="Q43" s="44"/>
      <c r="R43" s="45"/>
      <c r="S43" s="46"/>
      <c r="T43" s="45"/>
      <c r="U43" s="45"/>
    </row>
    <row r="44" spans="1:21" s="8" customFormat="1" x14ac:dyDescent="0.2">
      <c r="B44" s="39"/>
      <c r="C44" s="9"/>
      <c r="F44" s="10"/>
      <c r="G44" s="10"/>
      <c r="H44" s="10"/>
      <c r="I44" s="12"/>
      <c r="J44" s="15"/>
      <c r="K44" s="12"/>
      <c r="L44" s="12"/>
      <c r="M44" s="12"/>
      <c r="N44" s="130"/>
    </row>
    <row r="45" spans="1:21" s="8" customFormat="1" x14ac:dyDescent="0.2">
      <c r="B45" s="39"/>
      <c r="C45" s="9"/>
      <c r="F45" s="10"/>
      <c r="G45" s="10"/>
      <c r="H45" s="10"/>
      <c r="I45" s="12"/>
      <c r="J45" s="15"/>
      <c r="K45" s="12"/>
      <c r="L45" s="12"/>
      <c r="M45" s="12"/>
      <c r="N45" s="130"/>
    </row>
    <row r="46" spans="1:21" x14ac:dyDescent="0.2">
      <c r="A46" s="40" t="s">
        <v>101</v>
      </c>
      <c r="B46" s="111"/>
      <c r="C46" s="41"/>
      <c r="D46" s="41"/>
      <c r="E46" s="41"/>
      <c r="F46" s="41"/>
      <c r="G46" s="41"/>
      <c r="H46" s="41"/>
      <c r="I46" s="42"/>
      <c r="J46" s="42"/>
      <c r="K46" s="43">
        <f>SUM(K47:K48)</f>
        <v>0</v>
      </c>
      <c r="L46" s="12"/>
      <c r="Q46" s="44"/>
      <c r="R46" s="45"/>
      <c r="S46" s="46"/>
      <c r="T46" s="45"/>
      <c r="U46" s="45"/>
    </row>
    <row r="47" spans="1:21" s="8" customFormat="1" x14ac:dyDescent="0.2">
      <c r="B47" s="39"/>
      <c r="C47" s="9"/>
      <c r="F47" s="10"/>
      <c r="G47" s="10"/>
      <c r="H47" s="10"/>
      <c r="I47" s="12"/>
      <c r="J47" s="15"/>
      <c r="K47" s="12"/>
      <c r="L47" s="12"/>
      <c r="M47" s="12"/>
      <c r="N47" s="130"/>
    </row>
    <row r="48" spans="1:21" s="8" customFormat="1" x14ac:dyDescent="0.2">
      <c r="B48" s="39"/>
      <c r="C48" s="9"/>
      <c r="F48" s="10"/>
      <c r="G48" s="10"/>
      <c r="H48" s="10"/>
      <c r="I48" s="12"/>
      <c r="J48" s="15"/>
      <c r="K48" s="12"/>
      <c r="L48" s="12"/>
      <c r="M48" s="12"/>
      <c r="N48" s="130"/>
    </row>
    <row r="49" spans="1:21" x14ac:dyDescent="0.2">
      <c r="A49" s="40" t="s">
        <v>102</v>
      </c>
      <c r="B49" s="111"/>
      <c r="C49" s="41"/>
      <c r="D49" s="41"/>
      <c r="E49" s="41"/>
      <c r="F49" s="41"/>
      <c r="G49" s="41"/>
      <c r="H49" s="41"/>
      <c r="I49" s="42"/>
      <c r="J49" s="47"/>
      <c r="K49" s="43">
        <f>SUM(K50:K51)</f>
        <v>0</v>
      </c>
      <c r="Q49" s="44"/>
      <c r="R49" s="45"/>
      <c r="S49" s="46"/>
      <c r="T49" s="45"/>
      <c r="U49" s="45"/>
    </row>
    <row r="50" spans="1:21" s="8" customFormat="1" x14ac:dyDescent="0.2">
      <c r="B50" s="39"/>
      <c r="C50" s="9"/>
      <c r="F50" s="10"/>
      <c r="G50" s="10"/>
      <c r="H50" s="10"/>
      <c r="I50" s="12"/>
      <c r="J50" s="15"/>
      <c r="K50" s="12"/>
      <c r="L50" s="12"/>
      <c r="M50" s="12"/>
      <c r="N50" s="130"/>
    </row>
    <row r="51" spans="1:21" s="8" customFormat="1" x14ac:dyDescent="0.2">
      <c r="B51" s="39"/>
      <c r="C51" s="9"/>
      <c r="F51" s="10"/>
      <c r="G51" s="10"/>
      <c r="H51" s="10"/>
      <c r="I51" s="12"/>
      <c r="J51" s="12"/>
      <c r="K51" s="12"/>
      <c r="L51" s="12"/>
      <c r="M51" s="12"/>
      <c r="N51" s="130"/>
    </row>
    <row r="52" spans="1:21" x14ac:dyDescent="0.2">
      <c r="A52" s="40" t="s">
        <v>103</v>
      </c>
      <c r="B52" s="111"/>
      <c r="C52" s="41"/>
      <c r="D52" s="41"/>
      <c r="E52" s="41"/>
      <c r="F52" s="41"/>
      <c r="G52" s="41"/>
      <c r="H52" s="41"/>
      <c r="I52" s="42"/>
      <c r="J52" s="47"/>
      <c r="K52" s="43">
        <f>SUM(K53:K54)</f>
        <v>0</v>
      </c>
      <c r="Q52" s="44"/>
      <c r="R52" s="45"/>
      <c r="S52" s="46"/>
      <c r="T52" s="45"/>
      <c r="U52" s="45"/>
    </row>
    <row r="53" spans="1:21" x14ac:dyDescent="0.2">
      <c r="J53" s="48"/>
      <c r="K53" s="48"/>
      <c r="Q53" s="44"/>
      <c r="R53" s="45"/>
      <c r="S53" s="46"/>
      <c r="T53" s="45"/>
      <c r="U53" s="45"/>
    </row>
    <row r="54" spans="1:21" x14ac:dyDescent="0.2">
      <c r="J54" s="48"/>
      <c r="K54" s="48"/>
      <c r="Q54" s="44"/>
      <c r="R54" s="45"/>
      <c r="S54" s="46"/>
      <c r="T54" s="45"/>
      <c r="U54" s="45"/>
    </row>
    <row r="55" spans="1:21" x14ac:dyDescent="0.2">
      <c r="A55" s="40" t="s">
        <v>104</v>
      </c>
      <c r="B55" s="111"/>
      <c r="C55" s="41"/>
      <c r="D55" s="41"/>
      <c r="E55" s="41"/>
      <c r="F55" s="41"/>
      <c r="G55" s="41"/>
      <c r="H55" s="41"/>
      <c r="I55" s="42"/>
      <c r="J55" s="47"/>
      <c r="K55" s="43">
        <f>+K39+K43-K46+K49-K52</f>
        <v>1508484</v>
      </c>
      <c r="Q55" s="44"/>
      <c r="R55" s="45"/>
      <c r="S55" s="46"/>
      <c r="T55" s="45"/>
      <c r="U55" s="45"/>
    </row>
    <row r="56" spans="1:21" x14ac:dyDescent="0.2">
      <c r="J56" s="48"/>
      <c r="K56" s="48"/>
      <c r="Q56" s="44"/>
      <c r="R56" s="45"/>
      <c r="S56" s="46"/>
      <c r="T56" s="45"/>
      <c r="U56" s="45"/>
    </row>
    <row r="57" spans="1:21" x14ac:dyDescent="0.2">
      <c r="A57" s="49" t="s">
        <v>105</v>
      </c>
      <c r="B57" s="112"/>
      <c r="C57" s="50"/>
      <c r="D57" s="50"/>
      <c r="E57" s="50"/>
      <c r="F57" s="50" t="s">
        <v>192</v>
      </c>
      <c r="G57" s="50"/>
      <c r="H57" s="50"/>
      <c r="I57" s="51"/>
      <c r="J57" s="52"/>
      <c r="K57" s="53">
        <v>1508484</v>
      </c>
      <c r="Q57" s="44"/>
      <c r="R57" s="45"/>
      <c r="S57" s="46"/>
      <c r="T57" s="45"/>
      <c r="U57" s="45"/>
    </row>
    <row r="58" spans="1:21" x14ac:dyDescent="0.2">
      <c r="A58" s="40" t="s">
        <v>106</v>
      </c>
      <c r="B58" s="111"/>
      <c r="C58" s="41"/>
      <c r="D58" s="41"/>
      <c r="E58" s="41"/>
      <c r="F58" s="41"/>
      <c r="G58" s="41"/>
      <c r="H58" s="41"/>
      <c r="I58" s="42"/>
      <c r="J58" s="47"/>
      <c r="K58" s="43">
        <f>+K55-K57</f>
        <v>0</v>
      </c>
      <c r="Q58" s="44"/>
      <c r="R58" s="45"/>
      <c r="S58" s="46"/>
      <c r="T58" s="45"/>
      <c r="U58" s="45"/>
    </row>
    <row r="59" spans="1:21" s="8" customFormat="1" x14ac:dyDescent="0.2">
      <c r="B59" s="39"/>
      <c r="C59" s="9"/>
      <c r="F59" s="10"/>
      <c r="G59" s="10"/>
      <c r="H59" s="14"/>
      <c r="I59" s="12"/>
      <c r="J59" s="15"/>
      <c r="K59" s="12"/>
      <c r="L59" s="12"/>
      <c r="M59" s="12"/>
      <c r="N59" s="130"/>
    </row>
    <row r="60" spans="1:21" s="8" customFormat="1" x14ac:dyDescent="0.2">
      <c r="B60" s="39"/>
      <c r="C60" s="9"/>
      <c r="F60" s="10"/>
      <c r="G60" s="10"/>
      <c r="H60" s="14"/>
      <c r="I60" s="12"/>
      <c r="J60" s="15"/>
      <c r="K60" s="12"/>
      <c r="L60" s="12"/>
      <c r="M60" s="12"/>
      <c r="N60" s="130"/>
    </row>
    <row r="61" spans="1:21" s="8" customFormat="1" x14ac:dyDescent="0.2">
      <c r="A61" s="28"/>
      <c r="B61" s="110" t="s">
        <v>13</v>
      </c>
      <c r="C61" s="29" t="s">
        <v>14</v>
      </c>
      <c r="D61" s="30"/>
      <c r="E61" s="30"/>
      <c r="F61" s="31"/>
      <c r="G61" s="31" t="str">
        <f>+$S$1</f>
        <v>Saldo Contable al</v>
      </c>
      <c r="H61" s="32">
        <f>+$T$1</f>
        <v>42794</v>
      </c>
      <c r="I61" s="33"/>
      <c r="J61" s="34"/>
      <c r="K61" s="35">
        <v>3947</v>
      </c>
      <c r="L61" s="8" t="s">
        <v>258</v>
      </c>
      <c r="M61" s="12">
        <f>+K61</f>
        <v>3947</v>
      </c>
      <c r="N61" s="130">
        <f>+K80</f>
        <v>0</v>
      </c>
    </row>
    <row r="62" spans="1:21" s="8" customFormat="1" x14ac:dyDescent="0.2">
      <c r="B62" s="39"/>
      <c r="C62" s="9"/>
      <c r="F62" s="10"/>
      <c r="G62" s="10"/>
      <c r="H62" s="14"/>
      <c r="I62" s="12"/>
      <c r="J62" s="15"/>
      <c r="K62" s="12"/>
      <c r="L62" s="12"/>
      <c r="M62" s="12"/>
      <c r="N62" s="130"/>
    </row>
    <row r="63" spans="1:21" s="8" customFormat="1" x14ac:dyDescent="0.2">
      <c r="A63" s="172" t="s">
        <v>99</v>
      </c>
      <c r="B63" s="95"/>
      <c r="C63" s="56"/>
      <c r="F63" s="57"/>
      <c r="G63" s="57"/>
      <c r="H63" s="57"/>
      <c r="I63" s="12"/>
      <c r="J63" s="58"/>
      <c r="K63" s="12"/>
      <c r="L63" s="12"/>
      <c r="M63" s="12"/>
      <c r="N63" s="130"/>
    </row>
    <row r="64" spans="1:21" s="8" customFormat="1" x14ac:dyDescent="0.2">
      <c r="B64" s="39"/>
      <c r="C64" s="9"/>
      <c r="F64" s="10"/>
      <c r="G64" s="10"/>
      <c r="H64" s="10"/>
      <c r="I64" s="12"/>
      <c r="J64" s="15"/>
      <c r="K64" s="12"/>
      <c r="L64" s="12"/>
      <c r="M64" s="12"/>
      <c r="N64" s="130"/>
    </row>
    <row r="65" spans="1:21" x14ac:dyDescent="0.2">
      <c r="A65" s="40" t="s">
        <v>100</v>
      </c>
      <c r="B65" s="111"/>
      <c r="C65" s="41"/>
      <c r="D65" s="41"/>
      <c r="E65" s="41"/>
      <c r="F65" s="41"/>
      <c r="G65" s="41"/>
      <c r="H65" s="41"/>
      <c r="I65" s="42"/>
      <c r="J65" s="42"/>
      <c r="K65" s="43">
        <f>SUM(K66:K67)</f>
        <v>0</v>
      </c>
      <c r="L65" s="12"/>
      <c r="Q65" s="44"/>
      <c r="R65" s="45"/>
      <c r="S65" s="46"/>
      <c r="T65" s="45"/>
      <c r="U65" s="45"/>
    </row>
    <row r="66" spans="1:21" s="8" customFormat="1" x14ac:dyDescent="0.2">
      <c r="B66" s="39"/>
      <c r="C66" s="9"/>
      <c r="F66" s="10"/>
      <c r="G66" s="10"/>
      <c r="H66" s="10"/>
      <c r="I66" s="12"/>
      <c r="J66" s="15"/>
      <c r="K66" s="12"/>
      <c r="L66" s="12"/>
      <c r="M66" s="12"/>
      <c r="N66" s="130"/>
    </row>
    <row r="67" spans="1:21" s="8" customFormat="1" x14ac:dyDescent="0.2">
      <c r="B67" s="39"/>
      <c r="C67" s="9"/>
      <c r="F67" s="10"/>
      <c r="G67" s="10"/>
      <c r="H67" s="10"/>
      <c r="I67" s="12"/>
      <c r="J67" s="15"/>
      <c r="K67" s="12"/>
      <c r="L67" s="12"/>
      <c r="M67" s="12"/>
      <c r="N67" s="130"/>
    </row>
    <row r="68" spans="1:21" x14ac:dyDescent="0.2">
      <c r="A68" s="40" t="s">
        <v>101</v>
      </c>
      <c r="B68" s="111"/>
      <c r="C68" s="41"/>
      <c r="D68" s="41"/>
      <c r="E68" s="41"/>
      <c r="F68" s="41"/>
      <c r="G68" s="41"/>
      <c r="H68" s="41"/>
      <c r="I68" s="42"/>
      <c r="J68" s="42"/>
      <c r="K68" s="43">
        <f>SUM(K69:K70)</f>
        <v>0</v>
      </c>
      <c r="L68" s="12"/>
      <c r="Q68" s="44"/>
      <c r="R68" s="45"/>
      <c r="S68" s="46"/>
      <c r="T68" s="45"/>
      <c r="U68" s="45"/>
    </row>
    <row r="69" spans="1:21" s="8" customFormat="1" x14ac:dyDescent="0.2">
      <c r="B69" s="39"/>
      <c r="C69" s="9"/>
      <c r="F69" s="10"/>
      <c r="G69" s="10"/>
      <c r="H69" s="10"/>
      <c r="I69" s="12"/>
      <c r="J69" s="15"/>
      <c r="K69" s="12"/>
      <c r="L69" s="12"/>
      <c r="M69" s="12"/>
      <c r="N69" s="130"/>
    </row>
    <row r="70" spans="1:21" s="8" customFormat="1" x14ac:dyDescent="0.2">
      <c r="B70" s="39"/>
      <c r="C70" s="9"/>
      <c r="F70" s="10"/>
      <c r="G70" s="10"/>
      <c r="H70" s="10"/>
      <c r="I70" s="12"/>
      <c r="J70" s="15"/>
      <c r="K70" s="12"/>
      <c r="L70" s="12"/>
      <c r="M70" s="12"/>
      <c r="N70" s="130"/>
    </row>
    <row r="71" spans="1:21" x14ac:dyDescent="0.2">
      <c r="A71" s="40" t="s">
        <v>102</v>
      </c>
      <c r="B71" s="111"/>
      <c r="C71" s="41"/>
      <c r="D71" s="41"/>
      <c r="E71" s="41"/>
      <c r="F71" s="41"/>
      <c r="G71" s="41"/>
      <c r="H71" s="41"/>
      <c r="I71" s="42"/>
      <c r="J71" s="47"/>
      <c r="K71" s="43">
        <f>SUM(K72:K73)</f>
        <v>0</v>
      </c>
      <c r="Q71" s="44"/>
      <c r="R71" s="45"/>
      <c r="S71" s="46"/>
      <c r="T71" s="45"/>
      <c r="U71" s="45"/>
    </row>
    <row r="72" spans="1:21" s="8" customFormat="1" x14ac:dyDescent="0.2">
      <c r="B72" s="39"/>
      <c r="C72" s="9"/>
      <c r="F72" s="10"/>
      <c r="G72" s="10"/>
      <c r="H72" s="10"/>
      <c r="I72" s="12"/>
      <c r="J72" s="15"/>
      <c r="K72" s="12"/>
      <c r="L72" s="12"/>
      <c r="M72" s="12"/>
      <c r="N72" s="130"/>
    </row>
    <row r="73" spans="1:21" s="8" customFormat="1" x14ac:dyDescent="0.2">
      <c r="B73" s="39"/>
      <c r="C73" s="9"/>
      <c r="F73" s="10"/>
      <c r="G73" s="10"/>
      <c r="H73" s="10"/>
      <c r="I73" s="12"/>
      <c r="J73" s="12"/>
      <c r="K73" s="12"/>
      <c r="L73" s="12"/>
      <c r="M73" s="12"/>
      <c r="N73" s="130"/>
    </row>
    <row r="74" spans="1:21" x14ac:dyDescent="0.2">
      <c r="A74" s="40" t="s">
        <v>103</v>
      </c>
      <c r="B74" s="111"/>
      <c r="C74" s="41"/>
      <c r="D74" s="41"/>
      <c r="E74" s="41"/>
      <c r="F74" s="41"/>
      <c r="G74" s="41"/>
      <c r="H74" s="41"/>
      <c r="I74" s="42"/>
      <c r="J74" s="47"/>
      <c r="K74" s="43">
        <f>SUM(K75:K76)</f>
        <v>0</v>
      </c>
      <c r="Q74" s="44"/>
      <c r="R74" s="45"/>
      <c r="S74" s="46"/>
      <c r="T74" s="45"/>
      <c r="U74" s="45"/>
    </row>
    <row r="75" spans="1:21" x14ac:dyDescent="0.2">
      <c r="J75" s="48"/>
      <c r="K75" s="48"/>
      <c r="Q75" s="44"/>
      <c r="R75" s="45"/>
      <c r="S75" s="46"/>
      <c r="T75" s="45"/>
      <c r="U75" s="45"/>
    </row>
    <row r="76" spans="1:21" x14ac:dyDescent="0.2">
      <c r="J76" s="48"/>
      <c r="K76" s="48"/>
      <c r="Q76" s="44"/>
      <c r="R76" s="45"/>
      <c r="S76" s="46"/>
      <c r="T76" s="45"/>
      <c r="U76" s="45"/>
    </row>
    <row r="77" spans="1:21" x14ac:dyDescent="0.2">
      <c r="A77" s="40" t="s">
        <v>104</v>
      </c>
      <c r="B77" s="111"/>
      <c r="C77" s="41"/>
      <c r="D77" s="41"/>
      <c r="E77" s="41"/>
      <c r="F77" s="41"/>
      <c r="G77" s="41"/>
      <c r="H77" s="41"/>
      <c r="I77" s="42"/>
      <c r="J77" s="47"/>
      <c r="K77" s="43">
        <f>+K61+K65-K68+K71-K74</f>
        <v>3947</v>
      </c>
      <c r="Q77" s="44"/>
      <c r="R77" s="45"/>
      <c r="S77" s="46"/>
      <c r="T77" s="45"/>
      <c r="U77" s="45"/>
    </row>
    <row r="78" spans="1:21" x14ac:dyDescent="0.2">
      <c r="J78" s="48"/>
      <c r="K78" s="48"/>
      <c r="Q78" s="44"/>
      <c r="R78" s="45"/>
      <c r="S78" s="46"/>
      <c r="T78" s="45"/>
      <c r="U78" s="45"/>
    </row>
    <row r="79" spans="1:21" x14ac:dyDescent="0.2">
      <c r="A79" s="49" t="s">
        <v>105</v>
      </c>
      <c r="B79" s="112"/>
      <c r="C79" s="50"/>
      <c r="D79" s="50"/>
      <c r="E79" s="50"/>
      <c r="F79" s="50"/>
      <c r="G79" s="50"/>
      <c r="H79" s="50"/>
      <c r="I79" s="51"/>
      <c r="J79" s="52"/>
      <c r="K79" s="53">
        <v>3947</v>
      </c>
      <c r="Q79" s="44"/>
      <c r="R79" s="45"/>
      <c r="S79" s="46"/>
      <c r="T79" s="45"/>
      <c r="U79" s="45"/>
    </row>
    <row r="80" spans="1:21" x14ac:dyDescent="0.2">
      <c r="A80" s="40" t="s">
        <v>106</v>
      </c>
      <c r="B80" s="111"/>
      <c r="C80" s="41"/>
      <c r="D80" s="41"/>
      <c r="E80" s="41"/>
      <c r="F80" s="122"/>
      <c r="G80" s="41"/>
      <c r="H80" s="41"/>
      <c r="I80" s="42"/>
      <c r="J80" s="47"/>
      <c r="K80" s="43">
        <f>+K77-K79</f>
        <v>0</v>
      </c>
      <c r="Q80" s="44"/>
      <c r="R80" s="45"/>
      <c r="S80" s="46"/>
      <c r="T80" s="45"/>
      <c r="U80" s="45"/>
    </row>
    <row r="81" spans="1:21" s="8" customFormat="1" x14ac:dyDescent="0.2">
      <c r="B81" s="39"/>
      <c r="C81" s="9"/>
      <c r="F81" s="10"/>
      <c r="G81" s="10"/>
      <c r="H81" s="14"/>
      <c r="I81" s="12"/>
      <c r="J81" s="15"/>
      <c r="K81" s="12"/>
      <c r="L81" s="12"/>
      <c r="M81" s="12"/>
      <c r="N81" s="130"/>
    </row>
    <row r="82" spans="1:21" s="8" customFormat="1" x14ac:dyDescent="0.2">
      <c r="B82" s="39"/>
      <c r="C82" s="9"/>
      <c r="F82" s="10"/>
      <c r="G82" s="10"/>
      <c r="H82" s="14"/>
      <c r="I82" s="12"/>
      <c r="J82" s="15"/>
      <c r="K82" s="12"/>
      <c r="L82" s="12"/>
      <c r="M82" s="12"/>
      <c r="N82" s="130"/>
    </row>
    <row r="83" spans="1:21" s="8" customFormat="1" x14ac:dyDescent="0.2">
      <c r="A83" s="28"/>
      <c r="B83" s="110">
        <v>11010304</v>
      </c>
      <c r="C83" s="29" t="s">
        <v>141</v>
      </c>
      <c r="D83" s="30"/>
      <c r="E83" s="30"/>
      <c r="F83" s="31"/>
      <c r="G83" s="31" t="str">
        <f>+$S$1</f>
        <v>Saldo Contable al</v>
      </c>
      <c r="H83" s="32">
        <f>+$T$1</f>
        <v>42794</v>
      </c>
      <c r="I83" s="33"/>
      <c r="J83" s="34"/>
      <c r="K83" s="35">
        <f>+BCE!H13</f>
        <v>136817989</v>
      </c>
      <c r="L83" s="12" t="s">
        <v>258</v>
      </c>
      <c r="M83" s="12">
        <f>+K83</f>
        <v>136817989</v>
      </c>
      <c r="N83" s="130">
        <f>+K116</f>
        <v>0</v>
      </c>
    </row>
    <row r="84" spans="1:21" s="8" customFormat="1" x14ac:dyDescent="0.2">
      <c r="B84" s="39"/>
      <c r="C84" s="9"/>
      <c r="F84" s="10"/>
      <c r="G84" s="10"/>
      <c r="H84" s="14"/>
      <c r="I84" s="12"/>
      <c r="J84" s="15"/>
      <c r="K84" s="12"/>
      <c r="L84" s="12"/>
      <c r="M84" s="12"/>
      <c r="N84" s="130"/>
    </row>
    <row r="85" spans="1:21" s="8" customFormat="1" x14ac:dyDescent="0.2">
      <c r="A85" s="20" t="s">
        <v>99</v>
      </c>
      <c r="B85" s="39"/>
      <c r="C85" s="9"/>
      <c r="F85" s="10"/>
      <c r="G85" s="10"/>
      <c r="H85" s="10"/>
      <c r="I85" s="12"/>
      <c r="J85" s="15"/>
      <c r="K85" s="12"/>
      <c r="L85" s="12"/>
      <c r="M85" s="12"/>
      <c r="N85" s="130"/>
    </row>
    <row r="86" spans="1:21" s="8" customFormat="1" x14ac:dyDescent="0.2">
      <c r="B86" s="39"/>
      <c r="C86" s="9"/>
      <c r="F86" s="10"/>
      <c r="G86" s="10"/>
      <c r="H86" s="10"/>
      <c r="I86" s="12"/>
      <c r="J86" s="15"/>
      <c r="K86" s="12"/>
      <c r="L86" s="12"/>
      <c r="M86" s="12"/>
      <c r="N86" s="130"/>
    </row>
    <row r="87" spans="1:21" x14ac:dyDescent="0.2">
      <c r="A87" s="40" t="s">
        <v>100</v>
      </c>
      <c r="B87" s="111"/>
      <c r="C87" s="41"/>
      <c r="D87" s="41"/>
      <c r="E87" s="41"/>
      <c r="F87" s="41"/>
      <c r="G87" s="41"/>
      <c r="H87" s="41"/>
      <c r="I87" s="42"/>
      <c r="J87" s="42"/>
      <c r="K87" s="43">
        <f>SUM(K88:K103)</f>
        <v>36580579</v>
      </c>
      <c r="L87" s="12"/>
      <c r="Q87" s="44"/>
      <c r="R87" s="45"/>
      <c r="S87" s="46"/>
      <c r="T87" s="45"/>
      <c r="U87" s="45"/>
    </row>
    <row r="88" spans="1:21" s="8" customFormat="1" x14ac:dyDescent="0.2">
      <c r="B88" s="39"/>
      <c r="C88" s="9"/>
      <c r="F88" s="10"/>
      <c r="G88" s="10"/>
      <c r="H88" s="10"/>
      <c r="I88" s="12"/>
      <c r="J88" s="15"/>
      <c r="K88" s="12"/>
      <c r="L88" s="12"/>
      <c r="M88" s="12"/>
      <c r="N88" s="130"/>
    </row>
    <row r="89" spans="1:21" s="8" customFormat="1" x14ac:dyDescent="0.2">
      <c r="A89" s="67">
        <v>27</v>
      </c>
      <c r="B89" s="95" t="s">
        <v>152</v>
      </c>
      <c r="C89" s="68">
        <v>130</v>
      </c>
      <c r="D89" s="56" t="s">
        <v>231</v>
      </c>
      <c r="F89" s="68">
        <v>446</v>
      </c>
      <c r="G89" s="56" t="s">
        <v>203</v>
      </c>
      <c r="K89" s="58">
        <v>7000000</v>
      </c>
      <c r="L89" s="95" t="s">
        <v>365</v>
      </c>
      <c r="N89" s="130"/>
    </row>
    <row r="90" spans="1:21" s="8" customFormat="1" x14ac:dyDescent="0.2">
      <c r="A90" s="67">
        <v>29</v>
      </c>
      <c r="B90" s="95" t="s">
        <v>152</v>
      </c>
      <c r="C90" s="68">
        <v>143</v>
      </c>
      <c r="D90" s="56" t="s">
        <v>231</v>
      </c>
      <c r="F90" s="68">
        <v>451</v>
      </c>
      <c r="G90" s="56" t="s">
        <v>204</v>
      </c>
      <c r="K90" s="58">
        <v>9381405</v>
      </c>
      <c r="L90" s="95" t="s">
        <v>372</v>
      </c>
      <c r="N90" s="130"/>
    </row>
    <row r="91" spans="1:21" s="8" customFormat="1" x14ac:dyDescent="0.2">
      <c r="A91" s="67">
        <v>29</v>
      </c>
      <c r="B91" s="95" t="s">
        <v>152</v>
      </c>
      <c r="C91" s="68">
        <v>144</v>
      </c>
      <c r="D91" s="56" t="s">
        <v>231</v>
      </c>
      <c r="F91" s="68">
        <v>453</v>
      </c>
      <c r="G91" s="56" t="s">
        <v>205</v>
      </c>
      <c r="K91" s="58">
        <v>3000000</v>
      </c>
      <c r="L91" s="95" t="s">
        <v>365</v>
      </c>
      <c r="N91" s="130"/>
    </row>
    <row r="92" spans="1:21" s="8" customFormat="1" x14ac:dyDescent="0.2">
      <c r="A92" s="67">
        <v>20</v>
      </c>
      <c r="B92" s="95" t="s">
        <v>81</v>
      </c>
      <c r="C92" s="68">
        <v>52</v>
      </c>
      <c r="D92" s="56" t="s">
        <v>231</v>
      </c>
      <c r="E92" s="8" t="s">
        <v>232</v>
      </c>
      <c r="F92" s="68">
        <v>469</v>
      </c>
      <c r="G92" s="56" t="s">
        <v>234</v>
      </c>
      <c r="K92" s="58">
        <v>10423500</v>
      </c>
      <c r="L92" s="168">
        <v>42803</v>
      </c>
      <c r="N92" s="130"/>
    </row>
    <row r="93" spans="1:21" s="8" customFormat="1" x14ac:dyDescent="0.2">
      <c r="A93" s="67">
        <v>24</v>
      </c>
      <c r="B93" s="95" t="s">
        <v>81</v>
      </c>
      <c r="C93" s="68">
        <v>70</v>
      </c>
      <c r="D93" s="56" t="s">
        <v>231</v>
      </c>
      <c r="E93" s="8" t="s">
        <v>232</v>
      </c>
      <c r="F93" s="68">
        <v>472</v>
      </c>
      <c r="G93" s="56" t="s">
        <v>235</v>
      </c>
      <c r="K93" s="58">
        <v>1324232</v>
      </c>
      <c r="L93" s="168">
        <v>42801</v>
      </c>
      <c r="N93" s="130"/>
    </row>
    <row r="94" spans="1:21" s="8" customFormat="1" x14ac:dyDescent="0.2">
      <c r="A94" s="67">
        <v>30</v>
      </c>
      <c r="B94" s="95" t="s">
        <v>81</v>
      </c>
      <c r="C94" s="68">
        <v>86</v>
      </c>
      <c r="D94" s="56" t="s">
        <v>231</v>
      </c>
      <c r="E94" s="8" t="s">
        <v>232</v>
      </c>
      <c r="F94" s="68">
        <v>485</v>
      </c>
      <c r="G94" s="56" t="s">
        <v>236</v>
      </c>
      <c r="K94" s="58">
        <v>416442</v>
      </c>
      <c r="L94" s="168" t="s">
        <v>365</v>
      </c>
      <c r="N94" s="130"/>
    </row>
    <row r="95" spans="1:21" s="8" customFormat="1" x14ac:dyDescent="0.2">
      <c r="A95" s="67">
        <v>31</v>
      </c>
      <c r="B95" s="95" t="s">
        <v>81</v>
      </c>
      <c r="C95" s="68">
        <v>124</v>
      </c>
      <c r="D95" s="56" t="s">
        <v>231</v>
      </c>
      <c r="E95" s="8" t="s">
        <v>232</v>
      </c>
      <c r="F95" s="68">
        <v>526</v>
      </c>
      <c r="G95" s="56" t="s">
        <v>239</v>
      </c>
      <c r="K95" s="58">
        <v>405000</v>
      </c>
      <c r="L95" s="168">
        <v>42796</v>
      </c>
      <c r="N95" s="130"/>
    </row>
    <row r="96" spans="1:21" s="8" customFormat="1" x14ac:dyDescent="0.2">
      <c r="A96" s="67">
        <v>31</v>
      </c>
      <c r="B96" s="95" t="s">
        <v>81</v>
      </c>
      <c r="C96" s="68">
        <v>125</v>
      </c>
      <c r="D96" s="56" t="s">
        <v>231</v>
      </c>
      <c r="E96" s="8" t="s">
        <v>232</v>
      </c>
      <c r="F96" s="68">
        <v>527</v>
      </c>
      <c r="G96" s="56" t="s">
        <v>240</v>
      </c>
      <c r="K96" s="58">
        <v>2000000</v>
      </c>
      <c r="L96" s="168">
        <v>42796</v>
      </c>
      <c r="N96" s="130"/>
    </row>
    <row r="97" spans="1:21" s="8" customFormat="1" x14ac:dyDescent="0.2">
      <c r="A97" s="67">
        <v>31</v>
      </c>
      <c r="B97" s="95" t="s">
        <v>81</v>
      </c>
      <c r="C97" s="68">
        <v>126</v>
      </c>
      <c r="D97" s="56" t="s">
        <v>231</v>
      </c>
      <c r="E97" s="8" t="s">
        <v>232</v>
      </c>
      <c r="F97" s="68">
        <v>528</v>
      </c>
      <c r="G97" s="56" t="s">
        <v>241</v>
      </c>
      <c r="K97" s="58">
        <v>300000</v>
      </c>
      <c r="L97" s="168">
        <v>42796</v>
      </c>
      <c r="N97" s="130"/>
    </row>
    <row r="98" spans="1:21" s="8" customFormat="1" x14ac:dyDescent="0.2">
      <c r="A98" s="67">
        <v>31</v>
      </c>
      <c r="B98" s="95" t="s">
        <v>81</v>
      </c>
      <c r="C98" s="68">
        <v>128</v>
      </c>
      <c r="D98" s="56" t="s">
        <v>231</v>
      </c>
      <c r="E98" s="8" t="s">
        <v>232</v>
      </c>
      <c r="F98" s="68">
        <v>530</v>
      </c>
      <c r="G98" s="56" t="s">
        <v>242</v>
      </c>
      <c r="K98" s="58">
        <v>600000</v>
      </c>
      <c r="L98" s="168">
        <v>42795</v>
      </c>
      <c r="N98" s="130"/>
    </row>
    <row r="99" spans="1:21" s="8" customFormat="1" x14ac:dyDescent="0.2">
      <c r="A99" s="67">
        <v>31</v>
      </c>
      <c r="B99" s="95" t="s">
        <v>81</v>
      </c>
      <c r="C99" s="68">
        <v>129</v>
      </c>
      <c r="D99" s="56" t="s">
        <v>231</v>
      </c>
      <c r="E99" s="8" t="s">
        <v>232</v>
      </c>
      <c r="F99" s="68">
        <v>531</v>
      </c>
      <c r="G99" s="56" t="s">
        <v>243</v>
      </c>
      <c r="K99" s="58">
        <v>430000</v>
      </c>
      <c r="L99" s="168">
        <v>42796</v>
      </c>
      <c r="N99" s="130"/>
    </row>
    <row r="100" spans="1:21" s="8" customFormat="1" x14ac:dyDescent="0.2">
      <c r="A100" s="67">
        <v>31</v>
      </c>
      <c r="B100" s="95" t="s">
        <v>81</v>
      </c>
      <c r="C100" s="68">
        <v>133</v>
      </c>
      <c r="D100" s="56" t="s">
        <v>231</v>
      </c>
      <c r="E100" s="8" t="s">
        <v>232</v>
      </c>
      <c r="F100" s="68">
        <v>535</v>
      </c>
      <c r="G100" s="56" t="s">
        <v>246</v>
      </c>
      <c r="K100" s="58">
        <v>800000</v>
      </c>
      <c r="L100" s="168">
        <v>42796</v>
      </c>
      <c r="N100" s="130"/>
    </row>
    <row r="101" spans="1:21" s="8" customFormat="1" x14ac:dyDescent="0.2">
      <c r="A101" s="67">
        <v>1</v>
      </c>
      <c r="B101" s="95" t="s">
        <v>126</v>
      </c>
      <c r="C101" s="68">
        <v>1</v>
      </c>
      <c r="D101" s="56" t="s">
        <v>231</v>
      </c>
      <c r="F101" s="68">
        <v>541</v>
      </c>
      <c r="G101" s="56" t="s">
        <v>259</v>
      </c>
      <c r="K101" s="58">
        <v>500000</v>
      </c>
      <c r="L101" s="168">
        <v>42797</v>
      </c>
      <c r="N101" s="130"/>
    </row>
    <row r="102" spans="1:21" s="8" customFormat="1" x14ac:dyDescent="0.2">
      <c r="A102" s="67"/>
      <c r="B102" s="95"/>
      <c r="C102" s="68"/>
      <c r="D102" s="56"/>
      <c r="F102" s="68"/>
      <c r="G102" s="56"/>
      <c r="K102" s="58"/>
      <c r="L102" s="95"/>
      <c r="N102" s="130"/>
    </row>
    <row r="103" spans="1:21" s="8" customFormat="1" x14ac:dyDescent="0.2">
      <c r="B103" s="39"/>
      <c r="C103" s="9"/>
      <c r="F103" s="10"/>
      <c r="G103" s="10"/>
      <c r="H103" s="10"/>
      <c r="I103" s="12"/>
      <c r="J103" s="15"/>
      <c r="K103" s="12"/>
      <c r="L103" s="12"/>
      <c r="M103" s="12"/>
      <c r="N103" s="130"/>
    </row>
    <row r="104" spans="1:21" x14ac:dyDescent="0.2">
      <c r="A104" s="40" t="s">
        <v>101</v>
      </c>
      <c r="B104" s="111"/>
      <c r="C104" s="41"/>
      <c r="D104" s="41"/>
      <c r="E104" s="41"/>
      <c r="F104" s="41"/>
      <c r="G104" s="41"/>
      <c r="H104" s="41"/>
      <c r="I104" s="42"/>
      <c r="J104" s="42"/>
      <c r="K104" s="43">
        <f>SUM(K105:K106)</f>
        <v>0</v>
      </c>
      <c r="L104" s="12"/>
      <c r="Q104" s="44"/>
      <c r="R104" s="45"/>
      <c r="S104" s="46"/>
      <c r="T104" s="45"/>
      <c r="U104" s="45"/>
    </row>
    <row r="105" spans="1:21" s="8" customFormat="1" x14ac:dyDescent="0.2">
      <c r="B105" s="39"/>
      <c r="C105" s="9"/>
      <c r="F105" s="10"/>
      <c r="G105" s="10"/>
      <c r="H105" s="10"/>
      <c r="I105" s="12"/>
      <c r="J105" s="15"/>
      <c r="K105" s="12"/>
      <c r="L105" s="12"/>
      <c r="M105" s="12"/>
      <c r="N105" s="130"/>
    </row>
    <row r="106" spans="1:21" s="8" customFormat="1" x14ac:dyDescent="0.2">
      <c r="B106" s="39"/>
      <c r="C106" s="9"/>
      <c r="F106" s="10"/>
      <c r="G106" s="10"/>
      <c r="H106" s="10"/>
      <c r="I106" s="12"/>
      <c r="J106" s="15"/>
      <c r="K106" s="12"/>
      <c r="L106" s="12"/>
      <c r="M106" s="12"/>
      <c r="N106" s="130"/>
    </row>
    <row r="107" spans="1:21" x14ac:dyDescent="0.2">
      <c r="A107" s="40" t="s">
        <v>102</v>
      </c>
      <c r="B107" s="111"/>
      <c r="C107" s="41"/>
      <c r="D107" s="41"/>
      <c r="E107" s="41"/>
      <c r="F107" s="41"/>
      <c r="G107" s="41"/>
      <c r="H107" s="41"/>
      <c r="I107" s="42"/>
      <c r="J107" s="47"/>
      <c r="K107" s="43">
        <f>SUM(K108:K109)</f>
        <v>0</v>
      </c>
      <c r="Q107" s="44"/>
      <c r="R107" s="45"/>
      <c r="S107" s="46"/>
      <c r="T107" s="45"/>
      <c r="U107" s="45"/>
    </row>
    <row r="108" spans="1:21" s="8" customFormat="1" x14ac:dyDescent="0.2">
      <c r="B108" s="39"/>
      <c r="C108" s="9"/>
      <c r="F108" s="10"/>
      <c r="G108" s="10"/>
      <c r="H108" s="10"/>
      <c r="I108" s="12"/>
      <c r="J108" s="15"/>
      <c r="K108" s="12"/>
      <c r="L108" s="12"/>
      <c r="M108" s="12"/>
      <c r="N108" s="130"/>
    </row>
    <row r="109" spans="1:21" s="8" customFormat="1" x14ac:dyDescent="0.2">
      <c r="B109" s="39"/>
      <c r="C109" s="9"/>
      <c r="F109" s="10"/>
      <c r="G109" s="10"/>
      <c r="H109" s="10"/>
      <c r="I109" s="12"/>
      <c r="J109" s="12"/>
      <c r="K109" s="12"/>
      <c r="L109" s="12"/>
      <c r="M109" s="12"/>
      <c r="N109" s="130"/>
    </row>
    <row r="110" spans="1:21" x14ac:dyDescent="0.2">
      <c r="A110" s="40" t="s">
        <v>103</v>
      </c>
      <c r="B110" s="111"/>
      <c r="C110" s="41"/>
      <c r="D110" s="41"/>
      <c r="E110" s="41"/>
      <c r="F110" s="41"/>
      <c r="G110" s="41"/>
      <c r="H110" s="41"/>
      <c r="I110" s="42"/>
      <c r="J110" s="47"/>
      <c r="K110" s="43">
        <f>SUM(K111:K112)</f>
        <v>0</v>
      </c>
      <c r="Q110" s="44"/>
      <c r="R110" s="45"/>
      <c r="S110" s="46"/>
      <c r="T110" s="45"/>
      <c r="U110" s="45"/>
    </row>
    <row r="111" spans="1:21" x14ac:dyDescent="0.2">
      <c r="J111" s="48"/>
      <c r="K111" s="48"/>
      <c r="Q111" s="44"/>
      <c r="R111" s="45"/>
      <c r="S111" s="46"/>
      <c r="T111" s="45"/>
      <c r="U111" s="45"/>
    </row>
    <row r="112" spans="1:21" x14ac:dyDescent="0.2">
      <c r="J112" s="48"/>
      <c r="K112" s="48"/>
      <c r="Q112" s="44"/>
      <c r="R112" s="45"/>
      <c r="S112" s="46"/>
      <c r="T112" s="45"/>
      <c r="U112" s="45"/>
    </row>
    <row r="113" spans="1:21" x14ac:dyDescent="0.2">
      <c r="A113" s="40" t="s">
        <v>104</v>
      </c>
      <c r="B113" s="111"/>
      <c r="C113" s="41"/>
      <c r="D113" s="41"/>
      <c r="E113" s="41"/>
      <c r="F113" s="41"/>
      <c r="G113" s="41"/>
      <c r="H113" s="41"/>
      <c r="I113" s="42"/>
      <c r="J113" s="47"/>
      <c r="K113" s="43">
        <f>+K83+K87-K104+K107-K110</f>
        <v>173398568</v>
      </c>
      <c r="Q113" s="44"/>
      <c r="R113" s="45"/>
      <c r="S113" s="46"/>
      <c r="T113" s="45"/>
      <c r="U113" s="45"/>
    </row>
    <row r="114" spans="1:21" x14ac:dyDescent="0.2">
      <c r="J114" s="48"/>
      <c r="K114" s="48"/>
      <c r="Q114" s="44"/>
      <c r="R114" s="45"/>
      <c r="S114" s="46"/>
      <c r="T114" s="45"/>
      <c r="U114" s="45"/>
    </row>
    <row r="115" spans="1:21" x14ac:dyDescent="0.2">
      <c r="A115" s="49" t="s">
        <v>105</v>
      </c>
      <c r="B115" s="112"/>
      <c r="C115" s="50"/>
      <c r="D115" s="50"/>
      <c r="E115" s="50"/>
      <c r="F115" s="50" t="s">
        <v>181</v>
      </c>
      <c r="G115" s="118">
        <f>+T1</f>
        <v>42794</v>
      </c>
      <c r="H115" s="50"/>
      <c r="I115" s="51"/>
      <c r="J115" s="52"/>
      <c r="K115" s="53">
        <v>173398568</v>
      </c>
      <c r="Q115" s="44"/>
      <c r="R115" s="45"/>
      <c r="S115" s="46"/>
      <c r="T115" s="45"/>
      <c r="U115" s="45"/>
    </row>
    <row r="116" spans="1:21" x14ac:dyDescent="0.2">
      <c r="A116" s="40" t="s">
        <v>106</v>
      </c>
      <c r="B116" s="111"/>
      <c r="C116" s="41"/>
      <c r="D116" s="41"/>
      <c r="E116" s="41"/>
      <c r="F116" s="41"/>
      <c r="G116" s="41"/>
      <c r="H116" s="41"/>
      <c r="I116" s="42"/>
      <c r="J116" s="47"/>
      <c r="K116" s="43">
        <f>+K113-K115</f>
        <v>0</v>
      </c>
      <c r="Q116" s="44"/>
      <c r="R116" s="45"/>
      <c r="S116" s="46"/>
      <c r="T116" s="45"/>
      <c r="U116" s="45"/>
    </row>
    <row r="117" spans="1:21" s="8" customFormat="1" x14ac:dyDescent="0.2">
      <c r="B117" s="39"/>
      <c r="C117" s="9"/>
      <c r="F117" s="10"/>
      <c r="G117" s="10"/>
      <c r="H117" s="14"/>
      <c r="I117" s="12"/>
      <c r="J117" s="15"/>
      <c r="K117" s="12"/>
      <c r="L117" s="12"/>
      <c r="M117" s="12"/>
      <c r="N117" s="130"/>
    </row>
    <row r="118" spans="1:21" s="8" customFormat="1" x14ac:dyDescent="0.2">
      <c r="A118" s="28"/>
      <c r="B118" s="110">
        <v>11010305</v>
      </c>
      <c r="C118" s="29" t="s">
        <v>165</v>
      </c>
      <c r="D118" s="30"/>
      <c r="E118" s="30"/>
      <c r="F118" s="31"/>
      <c r="G118" s="31" t="str">
        <f>+$S$1</f>
        <v>Saldo Contable al</v>
      </c>
      <c r="H118" s="173">
        <v>42735</v>
      </c>
      <c r="I118" s="33"/>
      <c r="J118" s="34"/>
      <c r="K118" s="35">
        <f>+[1]BCE!H13-[1]BCE!I13</f>
        <v>51087</v>
      </c>
      <c r="L118" s="8" t="s">
        <v>258</v>
      </c>
      <c r="M118" s="12">
        <f>+K118</f>
        <v>51087</v>
      </c>
      <c r="N118" s="130">
        <f>+K137</f>
        <v>0</v>
      </c>
    </row>
    <row r="119" spans="1:21" s="8" customFormat="1" x14ac:dyDescent="0.2">
      <c r="B119" s="39"/>
      <c r="C119" s="9"/>
      <c r="F119" s="10"/>
      <c r="G119" s="10"/>
      <c r="H119" s="14"/>
      <c r="I119" s="12"/>
      <c r="J119" s="15"/>
      <c r="K119" s="12"/>
      <c r="L119" s="12"/>
      <c r="M119" s="12"/>
      <c r="N119" s="130"/>
    </row>
    <row r="120" spans="1:21" s="8" customFormat="1" x14ac:dyDescent="0.2">
      <c r="A120" s="20" t="s">
        <v>99</v>
      </c>
      <c r="B120" s="39"/>
      <c r="C120" s="9"/>
      <c r="F120" s="10"/>
      <c r="G120" s="10"/>
      <c r="H120" s="10"/>
      <c r="I120" s="12"/>
      <c r="J120" s="15"/>
      <c r="K120" s="12"/>
      <c r="L120" s="12"/>
      <c r="M120" s="12"/>
      <c r="N120" s="130"/>
    </row>
    <row r="121" spans="1:21" s="8" customFormat="1" x14ac:dyDescent="0.2">
      <c r="B121" s="39"/>
      <c r="C121" s="9"/>
      <c r="F121" s="10"/>
      <c r="G121" s="10"/>
      <c r="H121" s="10"/>
      <c r="I121" s="12"/>
      <c r="J121" s="15"/>
      <c r="K121" s="12"/>
      <c r="L121" s="12"/>
      <c r="M121" s="12"/>
      <c r="N121" s="130"/>
    </row>
    <row r="122" spans="1:21" x14ac:dyDescent="0.2">
      <c r="A122" s="40" t="s">
        <v>100</v>
      </c>
      <c r="B122" s="111"/>
      <c r="C122" s="41"/>
      <c r="D122" s="41"/>
      <c r="E122" s="41"/>
      <c r="F122" s="41"/>
      <c r="G122" s="41"/>
      <c r="H122" s="41"/>
      <c r="I122" s="42"/>
      <c r="J122" s="42"/>
      <c r="K122" s="43">
        <f>SUM(K123:K124)</f>
        <v>0</v>
      </c>
      <c r="L122" s="12"/>
      <c r="Q122" s="44"/>
      <c r="R122" s="45"/>
      <c r="S122" s="46"/>
      <c r="T122" s="45"/>
      <c r="U122" s="45"/>
    </row>
    <row r="123" spans="1:21" s="8" customFormat="1" x14ac:dyDescent="0.2">
      <c r="B123" s="39"/>
      <c r="C123" s="9"/>
      <c r="F123" s="10"/>
      <c r="G123" s="10"/>
      <c r="H123" s="10"/>
      <c r="I123" s="12"/>
      <c r="J123" s="15"/>
      <c r="K123" s="12"/>
      <c r="L123" s="12"/>
      <c r="M123" s="12"/>
      <c r="N123" s="130"/>
    </row>
    <row r="124" spans="1:21" s="8" customFormat="1" x14ac:dyDescent="0.2">
      <c r="B124" s="39"/>
      <c r="C124" s="9"/>
      <c r="F124" s="10"/>
      <c r="G124" s="10"/>
      <c r="H124" s="10"/>
      <c r="I124" s="12"/>
      <c r="J124" s="15"/>
      <c r="K124" s="12"/>
      <c r="L124" s="12"/>
      <c r="M124" s="12"/>
      <c r="N124" s="130"/>
    </row>
    <row r="125" spans="1:21" x14ac:dyDescent="0.2">
      <c r="A125" s="40" t="s">
        <v>101</v>
      </c>
      <c r="B125" s="111"/>
      <c r="C125" s="41"/>
      <c r="D125" s="41"/>
      <c r="E125" s="41"/>
      <c r="F125" s="41"/>
      <c r="G125" s="41"/>
      <c r="H125" s="41"/>
      <c r="I125" s="42"/>
      <c r="J125" s="42"/>
      <c r="K125" s="43">
        <f>SUM(K126:K127)</f>
        <v>0</v>
      </c>
      <c r="L125" s="12"/>
      <c r="Q125" s="44"/>
      <c r="R125" s="45"/>
      <c r="S125" s="46"/>
      <c r="T125" s="45"/>
      <c r="U125" s="45"/>
    </row>
    <row r="126" spans="1:21" s="8" customFormat="1" x14ac:dyDescent="0.2">
      <c r="B126" s="39"/>
      <c r="C126" s="9"/>
      <c r="F126" s="10"/>
      <c r="G126" s="10"/>
      <c r="H126" s="10"/>
      <c r="I126" s="12"/>
      <c r="J126" s="15"/>
      <c r="K126" s="12"/>
      <c r="L126" s="12"/>
      <c r="M126" s="12"/>
      <c r="N126" s="130"/>
    </row>
    <row r="127" spans="1:21" s="8" customFormat="1" x14ac:dyDescent="0.2">
      <c r="B127" s="39"/>
      <c r="C127" s="9"/>
      <c r="F127" s="10"/>
      <c r="G127" s="10"/>
      <c r="H127" s="10"/>
      <c r="I127" s="12"/>
      <c r="J127" s="15"/>
      <c r="K127" s="12"/>
      <c r="L127" s="12"/>
      <c r="M127" s="12"/>
      <c r="N127" s="130"/>
    </row>
    <row r="128" spans="1:21" x14ac:dyDescent="0.2">
      <c r="A128" s="40" t="s">
        <v>102</v>
      </c>
      <c r="B128" s="111"/>
      <c r="C128" s="41"/>
      <c r="D128" s="41"/>
      <c r="E128" s="41"/>
      <c r="F128" s="41"/>
      <c r="G128" s="41"/>
      <c r="H128" s="41"/>
      <c r="I128" s="42"/>
      <c r="J128" s="47"/>
      <c r="K128" s="43">
        <f>SUM(K130:K130)</f>
        <v>0</v>
      </c>
      <c r="Q128" s="44"/>
      <c r="R128" s="45"/>
      <c r="S128" s="46"/>
      <c r="T128" s="45"/>
      <c r="U128" s="45"/>
    </row>
    <row r="129" spans="1:21" s="8" customFormat="1" x14ac:dyDescent="0.2">
      <c r="B129" s="39"/>
      <c r="C129" s="9"/>
      <c r="F129" s="10"/>
      <c r="G129" s="10"/>
      <c r="H129" s="10"/>
      <c r="I129" s="12"/>
      <c r="J129" s="15"/>
      <c r="K129" s="12"/>
      <c r="L129" s="12"/>
      <c r="M129" s="12"/>
      <c r="N129" s="130"/>
    </row>
    <row r="130" spans="1:21" s="8" customFormat="1" x14ac:dyDescent="0.2">
      <c r="B130" s="39"/>
      <c r="C130" s="9"/>
      <c r="F130" s="10"/>
      <c r="G130" s="10"/>
      <c r="H130" s="10"/>
      <c r="I130" s="12"/>
      <c r="J130" s="12"/>
      <c r="K130" s="12"/>
      <c r="L130" s="12"/>
      <c r="M130" s="12"/>
      <c r="N130" s="130"/>
    </row>
    <row r="131" spans="1:21" x14ac:dyDescent="0.2">
      <c r="A131" s="40" t="s">
        <v>103</v>
      </c>
      <c r="B131" s="111"/>
      <c r="C131" s="41"/>
      <c r="D131" s="41"/>
      <c r="E131" s="41"/>
      <c r="F131" s="41"/>
      <c r="G131" s="41"/>
      <c r="H131" s="41"/>
      <c r="I131" s="42"/>
      <c r="J131" s="47"/>
      <c r="K131" s="43">
        <f>SUM(K132:K133)</f>
        <v>0</v>
      </c>
      <c r="Q131" s="44"/>
      <c r="R131" s="45"/>
      <c r="S131" s="46"/>
      <c r="T131" s="45"/>
      <c r="U131" s="45"/>
    </row>
    <row r="132" spans="1:21" x14ac:dyDescent="0.2">
      <c r="J132" s="48"/>
      <c r="K132" s="48"/>
      <c r="Q132" s="44"/>
      <c r="R132" s="45"/>
      <c r="S132" s="46"/>
      <c r="T132" s="45"/>
      <c r="U132" s="45"/>
    </row>
    <row r="133" spans="1:21" x14ac:dyDescent="0.2">
      <c r="J133" s="48"/>
      <c r="K133" s="48"/>
      <c r="Q133" s="44"/>
      <c r="R133" s="45"/>
      <c r="S133" s="46"/>
      <c r="T133" s="45"/>
      <c r="U133" s="45"/>
    </row>
    <row r="134" spans="1:21" x14ac:dyDescent="0.2">
      <c r="A134" s="40" t="s">
        <v>104</v>
      </c>
      <c r="B134" s="111"/>
      <c r="C134" s="41"/>
      <c r="D134" s="41"/>
      <c r="E134" s="41"/>
      <c r="F134" s="41"/>
      <c r="G134" s="41"/>
      <c r="H134" s="41"/>
      <c r="I134" s="42"/>
      <c r="J134" s="47"/>
      <c r="K134" s="43">
        <f>+K118+K122-K125+K128-K131</f>
        <v>51087</v>
      </c>
      <c r="Q134" s="44"/>
      <c r="R134" s="45"/>
      <c r="S134" s="46"/>
      <c r="T134" s="45"/>
      <c r="U134" s="45"/>
    </row>
    <row r="135" spans="1:21" x14ac:dyDescent="0.2">
      <c r="J135" s="48"/>
      <c r="K135" s="48"/>
      <c r="Q135" s="44"/>
      <c r="R135" s="45"/>
      <c r="S135" s="46"/>
      <c r="T135" s="45"/>
      <c r="U135" s="45"/>
    </row>
    <row r="136" spans="1:21" x14ac:dyDescent="0.2">
      <c r="A136" s="49" t="s">
        <v>105</v>
      </c>
      <c r="B136" s="112"/>
      <c r="C136" s="50"/>
      <c r="D136" s="50"/>
      <c r="E136" s="50"/>
      <c r="F136" s="50"/>
      <c r="G136" s="50"/>
      <c r="H136" s="50"/>
      <c r="I136" s="51"/>
      <c r="J136" s="52"/>
      <c r="K136" s="53">
        <v>51087</v>
      </c>
      <c r="Q136" s="44"/>
      <c r="R136" s="45"/>
      <c r="S136" s="46"/>
      <c r="T136" s="45"/>
      <c r="U136" s="45"/>
    </row>
    <row r="137" spans="1:21" x14ac:dyDescent="0.2">
      <c r="A137" s="40" t="s">
        <v>106</v>
      </c>
      <c r="B137" s="111"/>
      <c r="C137" s="41"/>
      <c r="D137" s="41"/>
      <c r="E137" s="41"/>
      <c r="F137" s="41"/>
      <c r="G137" s="41"/>
      <c r="H137" s="41"/>
      <c r="I137" s="42"/>
      <c r="J137" s="47"/>
      <c r="K137" s="43">
        <f>+K134-K136</f>
        <v>0</v>
      </c>
      <c r="Q137" s="44"/>
      <c r="R137" s="45"/>
      <c r="S137" s="46"/>
      <c r="T137" s="45"/>
      <c r="U137" s="45"/>
    </row>
    <row r="138" spans="1:21" s="8" customFormat="1" x14ac:dyDescent="0.2">
      <c r="B138" s="39"/>
      <c r="C138" s="9"/>
      <c r="F138" s="10"/>
      <c r="G138" s="10"/>
      <c r="H138" s="14"/>
      <c r="I138" s="12"/>
      <c r="J138" s="15"/>
      <c r="K138" s="12"/>
      <c r="L138" s="12"/>
      <c r="M138" s="12"/>
      <c r="N138" s="130"/>
    </row>
    <row r="139" spans="1:21" s="8" customFormat="1" x14ac:dyDescent="0.2">
      <c r="B139" s="39"/>
      <c r="C139" s="9"/>
      <c r="F139" s="10"/>
      <c r="G139" s="10"/>
      <c r="H139" s="14"/>
      <c r="I139" s="12"/>
      <c r="J139" s="15"/>
      <c r="K139" s="12"/>
      <c r="L139" s="12"/>
      <c r="M139" s="12"/>
      <c r="N139" s="130"/>
    </row>
    <row r="140" spans="1:21" s="8" customFormat="1" x14ac:dyDescent="0.2">
      <c r="A140" s="28"/>
      <c r="B140" s="110">
        <v>11010306</v>
      </c>
      <c r="C140" s="29" t="s">
        <v>178</v>
      </c>
      <c r="D140" s="30"/>
      <c r="E140" s="30"/>
      <c r="F140" s="31"/>
      <c r="G140" s="31" t="str">
        <f>+$S$1</f>
        <v>Saldo Contable al</v>
      </c>
      <c r="H140" s="173">
        <v>42735</v>
      </c>
      <c r="I140" s="33"/>
      <c r="J140" s="34"/>
      <c r="K140" s="35">
        <f>+[1]BCE!H14-[1]BCE!I14</f>
        <v>3841</v>
      </c>
      <c r="L140" s="8" t="s">
        <v>258</v>
      </c>
      <c r="M140" s="12">
        <f>+K140</f>
        <v>3841</v>
      </c>
      <c r="N140" s="130">
        <f>+K159</f>
        <v>0</v>
      </c>
    </row>
    <row r="141" spans="1:21" s="8" customFormat="1" x14ac:dyDescent="0.2">
      <c r="B141" s="39"/>
      <c r="C141" s="9"/>
      <c r="F141" s="10"/>
      <c r="G141" s="10"/>
      <c r="H141" s="14"/>
      <c r="I141" s="12"/>
      <c r="J141" s="15"/>
      <c r="K141" s="12"/>
      <c r="L141" s="12"/>
      <c r="M141" s="12"/>
      <c r="N141" s="130"/>
    </row>
    <row r="142" spans="1:21" s="8" customFormat="1" x14ac:dyDescent="0.2">
      <c r="A142" s="20" t="s">
        <v>99</v>
      </c>
      <c r="B142" s="39"/>
      <c r="C142" s="9"/>
      <c r="F142" s="10"/>
      <c r="G142" s="10"/>
      <c r="H142" s="10"/>
      <c r="I142" s="12"/>
      <c r="J142" s="15"/>
      <c r="K142" s="12"/>
      <c r="L142" s="12"/>
      <c r="M142" s="12"/>
      <c r="N142" s="130"/>
    </row>
    <row r="143" spans="1:21" s="8" customFormat="1" x14ac:dyDescent="0.2">
      <c r="B143" s="39"/>
      <c r="C143" s="9"/>
      <c r="F143" s="10"/>
      <c r="G143" s="10"/>
      <c r="H143" s="10"/>
      <c r="I143" s="12"/>
      <c r="J143" s="15"/>
      <c r="K143" s="12"/>
      <c r="L143" s="12"/>
      <c r="M143" s="12"/>
      <c r="N143" s="130"/>
    </row>
    <row r="144" spans="1:21" x14ac:dyDescent="0.2">
      <c r="A144" s="40" t="s">
        <v>100</v>
      </c>
      <c r="B144" s="111"/>
      <c r="C144" s="41"/>
      <c r="D144" s="41"/>
      <c r="E144" s="41"/>
      <c r="F144" s="41"/>
      <c r="G144" s="41"/>
      <c r="H144" s="41"/>
      <c r="I144" s="42"/>
      <c r="J144" s="42"/>
      <c r="K144" s="43">
        <f>SUM(K145:K146)</f>
        <v>0</v>
      </c>
      <c r="L144" s="12"/>
      <c r="Q144" s="44"/>
      <c r="R144" s="45"/>
      <c r="S144" s="46"/>
      <c r="T144" s="45"/>
      <c r="U144" s="45"/>
    </row>
    <row r="145" spans="1:21" s="8" customFormat="1" x14ac:dyDescent="0.2">
      <c r="B145" s="39"/>
      <c r="C145" s="9"/>
      <c r="F145" s="10"/>
      <c r="G145" s="10"/>
      <c r="H145" s="10"/>
      <c r="I145" s="12"/>
      <c r="J145" s="15"/>
      <c r="K145" s="12"/>
      <c r="L145" s="12"/>
      <c r="M145" s="12"/>
      <c r="N145" s="130"/>
    </row>
    <row r="146" spans="1:21" s="8" customFormat="1" x14ac:dyDescent="0.2">
      <c r="B146" s="39"/>
      <c r="C146" s="9"/>
      <c r="F146" s="10"/>
      <c r="G146" s="10"/>
      <c r="H146" s="10"/>
      <c r="I146" s="12"/>
      <c r="J146" s="15"/>
      <c r="K146" s="12"/>
      <c r="L146" s="12"/>
      <c r="M146" s="12"/>
      <c r="N146" s="130"/>
    </row>
    <row r="147" spans="1:21" x14ac:dyDescent="0.2">
      <c r="A147" s="40" t="s">
        <v>101</v>
      </c>
      <c r="B147" s="111"/>
      <c r="C147" s="41"/>
      <c r="D147" s="41"/>
      <c r="E147" s="41"/>
      <c r="F147" s="41"/>
      <c r="G147" s="41"/>
      <c r="H147" s="41"/>
      <c r="I147" s="42"/>
      <c r="J147" s="42"/>
      <c r="K147" s="43">
        <f>SUM(K148:K149)</f>
        <v>0</v>
      </c>
      <c r="L147" s="12"/>
      <c r="Q147" s="44"/>
      <c r="R147" s="45"/>
      <c r="S147" s="46"/>
      <c r="T147" s="45"/>
      <c r="U147" s="45"/>
    </row>
    <row r="148" spans="1:21" s="8" customFormat="1" x14ac:dyDescent="0.2">
      <c r="B148" s="39"/>
      <c r="C148" s="9"/>
      <c r="F148" s="10"/>
      <c r="G148" s="10"/>
      <c r="H148" s="10"/>
      <c r="I148" s="12"/>
      <c r="J148" s="15"/>
      <c r="K148" s="12"/>
      <c r="L148" s="12"/>
      <c r="M148" s="12"/>
      <c r="N148" s="130"/>
    </row>
    <row r="149" spans="1:21" s="8" customFormat="1" x14ac:dyDescent="0.2">
      <c r="B149" s="39"/>
      <c r="C149" s="9"/>
      <c r="F149" s="10"/>
      <c r="G149" s="10"/>
      <c r="H149" s="10"/>
      <c r="I149" s="12"/>
      <c r="J149" s="15"/>
      <c r="K149" s="12"/>
      <c r="L149" s="12"/>
      <c r="M149" s="12"/>
      <c r="N149" s="130"/>
    </row>
    <row r="150" spans="1:21" x14ac:dyDescent="0.2">
      <c r="A150" s="40" t="s">
        <v>102</v>
      </c>
      <c r="B150" s="111"/>
      <c r="C150" s="41"/>
      <c r="D150" s="41"/>
      <c r="E150" s="41"/>
      <c r="F150" s="41"/>
      <c r="G150" s="41"/>
      <c r="H150" s="41"/>
      <c r="I150" s="42"/>
      <c r="J150" s="47"/>
      <c r="K150" s="43">
        <f>SUM(K151:K152)</f>
        <v>0</v>
      </c>
      <c r="Q150" s="44"/>
      <c r="R150" s="45"/>
      <c r="S150" s="46"/>
      <c r="T150" s="45"/>
      <c r="U150" s="45"/>
    </row>
    <row r="151" spans="1:21" s="8" customFormat="1" x14ac:dyDescent="0.2">
      <c r="B151" s="39"/>
      <c r="C151" s="9"/>
      <c r="F151" s="10"/>
      <c r="G151" s="10"/>
      <c r="H151" s="10"/>
      <c r="I151" s="12"/>
      <c r="J151" s="15"/>
      <c r="K151" s="12"/>
      <c r="L151" s="12"/>
      <c r="M151" s="12"/>
      <c r="N151" s="130"/>
    </row>
    <row r="152" spans="1:21" s="8" customFormat="1" x14ac:dyDescent="0.2">
      <c r="B152" s="39"/>
      <c r="C152" s="9"/>
      <c r="F152" s="10"/>
      <c r="G152" s="10"/>
      <c r="H152" s="10"/>
      <c r="I152" s="12"/>
      <c r="J152" s="12"/>
      <c r="K152" s="12"/>
      <c r="L152" s="12"/>
      <c r="M152" s="12"/>
      <c r="N152" s="130"/>
    </row>
    <row r="153" spans="1:21" x14ac:dyDescent="0.2">
      <c r="A153" s="40" t="s">
        <v>103</v>
      </c>
      <c r="B153" s="111"/>
      <c r="C153" s="41"/>
      <c r="D153" s="41"/>
      <c r="E153" s="41"/>
      <c r="F153" s="41"/>
      <c r="G153" s="41"/>
      <c r="H153" s="41"/>
      <c r="I153" s="42"/>
      <c r="J153" s="47"/>
      <c r="K153" s="43">
        <f>SUM(K154:K155)</f>
        <v>0</v>
      </c>
      <c r="Q153" s="44"/>
      <c r="R153" s="45"/>
      <c r="S153" s="46"/>
      <c r="T153" s="45"/>
      <c r="U153" s="45"/>
    </row>
    <row r="154" spans="1:21" x14ac:dyDescent="0.2">
      <c r="J154" s="48"/>
      <c r="K154" s="48"/>
      <c r="Q154" s="44"/>
      <c r="R154" s="45"/>
      <c r="S154" s="46"/>
      <c r="T154" s="45"/>
      <c r="U154" s="45"/>
    </row>
    <row r="155" spans="1:21" x14ac:dyDescent="0.2">
      <c r="J155" s="48"/>
      <c r="K155" s="48"/>
      <c r="Q155" s="44"/>
      <c r="R155" s="45"/>
      <c r="S155" s="46"/>
      <c r="T155" s="45"/>
      <c r="U155" s="45"/>
    </row>
    <row r="156" spans="1:21" x14ac:dyDescent="0.2">
      <c r="A156" s="40" t="s">
        <v>104</v>
      </c>
      <c r="B156" s="111"/>
      <c r="C156" s="41"/>
      <c r="D156" s="41"/>
      <c r="E156" s="41"/>
      <c r="F156" s="41"/>
      <c r="G156" s="41"/>
      <c r="H156" s="41"/>
      <c r="I156" s="42"/>
      <c r="J156" s="47"/>
      <c r="K156" s="43">
        <f>+K140+K144-K147+K150-K153</f>
        <v>3841</v>
      </c>
      <c r="Q156" s="44"/>
      <c r="R156" s="45"/>
      <c r="S156" s="46"/>
      <c r="T156" s="45"/>
      <c r="U156" s="45"/>
    </row>
    <row r="157" spans="1:21" x14ac:dyDescent="0.2">
      <c r="J157" s="48"/>
      <c r="K157" s="48"/>
      <c r="Q157" s="44"/>
      <c r="R157" s="45"/>
      <c r="S157" s="46"/>
      <c r="T157" s="45"/>
      <c r="U157" s="45"/>
    </row>
    <row r="158" spans="1:21" x14ac:dyDescent="0.2">
      <c r="A158" s="49" t="s">
        <v>105</v>
      </c>
      <c r="B158" s="112"/>
      <c r="C158" s="50"/>
      <c r="D158" s="50"/>
      <c r="E158" s="50"/>
      <c r="F158" s="50"/>
      <c r="G158" s="50"/>
      <c r="H158" s="50"/>
      <c r="I158" s="51"/>
      <c r="J158" s="52"/>
      <c r="K158" s="53">
        <v>3841</v>
      </c>
      <c r="Q158" s="44"/>
      <c r="R158" s="45"/>
      <c r="S158" s="46"/>
      <c r="T158" s="45"/>
      <c r="U158" s="45"/>
    </row>
    <row r="159" spans="1:21" x14ac:dyDescent="0.2">
      <c r="A159" s="40" t="s">
        <v>106</v>
      </c>
      <c r="B159" s="111"/>
      <c r="C159" s="41"/>
      <c r="D159" s="41"/>
      <c r="E159" s="41"/>
      <c r="F159" s="41"/>
      <c r="G159" s="41"/>
      <c r="H159" s="41"/>
      <c r="I159" s="42"/>
      <c r="J159" s="47"/>
      <c r="K159" s="43">
        <f>+K156-K158</f>
        <v>0</v>
      </c>
      <c r="Q159" s="44"/>
      <c r="R159" s="45"/>
      <c r="S159" s="46"/>
      <c r="T159" s="45"/>
      <c r="U159" s="45"/>
    </row>
    <row r="160" spans="1:21" s="8" customFormat="1" x14ac:dyDescent="0.2">
      <c r="B160" s="39"/>
      <c r="C160" s="9"/>
      <c r="F160" s="10"/>
      <c r="G160" s="10"/>
      <c r="H160" s="14"/>
      <c r="I160" s="12"/>
      <c r="J160" s="15"/>
      <c r="K160" s="12"/>
      <c r="L160" s="12"/>
      <c r="M160" s="12"/>
      <c r="N160" s="130"/>
    </row>
    <row r="161" spans="1:14" s="8" customFormat="1" x14ac:dyDescent="0.2">
      <c r="A161" s="28"/>
      <c r="B161" s="110" t="s">
        <v>15</v>
      </c>
      <c r="C161" s="29" t="s">
        <v>16</v>
      </c>
      <c r="D161" s="30"/>
      <c r="E161" s="30"/>
      <c r="F161" s="31"/>
      <c r="G161" s="31" t="str">
        <f>+$S$1</f>
        <v>Saldo Contable al</v>
      </c>
      <c r="H161" s="32">
        <f>+$T$1</f>
        <v>42794</v>
      </c>
      <c r="I161" s="33"/>
      <c r="J161" s="34"/>
      <c r="K161" s="35">
        <f>SUM(K163:K174)</f>
        <v>25283054</v>
      </c>
      <c r="L161" s="12"/>
      <c r="M161" s="12">
        <f>+BCE!H16</f>
        <v>25283054</v>
      </c>
      <c r="N161" s="130">
        <f>+K161-M161</f>
        <v>0</v>
      </c>
    </row>
    <row r="162" spans="1:14" s="8" customFormat="1" x14ac:dyDescent="0.2">
      <c r="B162" s="39"/>
      <c r="C162" s="9"/>
      <c r="F162" s="10"/>
      <c r="G162" s="10"/>
      <c r="H162" s="14"/>
      <c r="I162" s="12"/>
      <c r="J162" s="15"/>
      <c r="K162" s="12"/>
      <c r="L162" s="12"/>
      <c r="M162" s="12"/>
      <c r="N162" s="130"/>
    </row>
    <row r="163" spans="1:14" s="8" customFormat="1" x14ac:dyDescent="0.2">
      <c r="A163" s="9" t="s">
        <v>127</v>
      </c>
      <c r="B163" s="39"/>
      <c r="C163" s="37"/>
      <c r="D163" s="9"/>
      <c r="E163" s="9"/>
      <c r="F163" s="54">
        <v>201604</v>
      </c>
      <c r="G163" s="8" t="s">
        <v>133</v>
      </c>
      <c r="I163" s="15"/>
      <c r="J163" s="12"/>
      <c r="K163" s="15">
        <v>-20</v>
      </c>
      <c r="L163" s="12" t="s">
        <v>163</v>
      </c>
      <c r="M163" s="12"/>
      <c r="N163" s="130"/>
    </row>
    <row r="164" spans="1:14" s="8" customFormat="1" x14ac:dyDescent="0.2">
      <c r="A164" s="9" t="s">
        <v>127</v>
      </c>
      <c r="B164" s="39"/>
      <c r="C164" s="37"/>
      <c r="D164" s="9"/>
      <c r="E164" s="9"/>
      <c r="F164" s="54">
        <v>201616</v>
      </c>
      <c r="G164" s="8" t="s">
        <v>133</v>
      </c>
      <c r="I164" s="15"/>
      <c r="J164" s="12"/>
      <c r="K164" s="15">
        <v>14806</v>
      </c>
      <c r="L164" s="12" t="s">
        <v>163</v>
      </c>
      <c r="M164" s="12"/>
      <c r="N164" s="130"/>
    </row>
    <row r="165" spans="1:14" s="8" customFormat="1" x14ac:dyDescent="0.2">
      <c r="A165" s="9" t="s">
        <v>93</v>
      </c>
      <c r="B165" s="39"/>
      <c r="C165" s="37"/>
      <c r="D165" s="9"/>
      <c r="E165" s="9"/>
      <c r="F165" s="54">
        <v>201605</v>
      </c>
      <c r="G165" s="8" t="s">
        <v>128</v>
      </c>
      <c r="I165" s="15"/>
      <c r="J165" s="12"/>
      <c r="K165" s="15">
        <v>635</v>
      </c>
      <c r="L165" s="12" t="s">
        <v>163</v>
      </c>
      <c r="M165" s="12"/>
      <c r="N165" s="130"/>
    </row>
    <row r="166" spans="1:14" s="8" customFormat="1" x14ac:dyDescent="0.2">
      <c r="A166" s="9" t="s">
        <v>252</v>
      </c>
      <c r="B166" s="39">
        <v>24</v>
      </c>
      <c r="C166" s="37" t="s">
        <v>81</v>
      </c>
      <c r="D166" s="9">
        <v>68</v>
      </c>
      <c r="E166" s="9" t="s">
        <v>231</v>
      </c>
      <c r="F166" s="54">
        <v>201703</v>
      </c>
      <c r="G166" s="8" t="s">
        <v>250</v>
      </c>
      <c r="I166" s="15"/>
      <c r="J166" s="12">
        <v>46009</v>
      </c>
      <c r="K166" s="15">
        <v>46009</v>
      </c>
      <c r="L166" s="12" t="s">
        <v>163</v>
      </c>
      <c r="M166" s="12"/>
      <c r="N166" s="130"/>
    </row>
    <row r="167" spans="1:14" s="8" customFormat="1" x14ac:dyDescent="0.2">
      <c r="A167" s="56" t="s">
        <v>253</v>
      </c>
      <c r="B167" s="95">
        <v>24</v>
      </c>
      <c r="C167" s="68" t="s">
        <v>81</v>
      </c>
      <c r="D167" s="56">
        <v>69</v>
      </c>
      <c r="E167" s="56" t="s">
        <v>231</v>
      </c>
      <c r="F167" s="72">
        <v>201704</v>
      </c>
      <c r="G167" s="8" t="s">
        <v>251</v>
      </c>
      <c r="I167" s="58"/>
      <c r="J167" s="12">
        <v>200000</v>
      </c>
      <c r="K167" s="58">
        <v>-1908</v>
      </c>
      <c r="L167" s="12" t="s">
        <v>364</v>
      </c>
      <c r="M167" s="12"/>
      <c r="N167" s="130"/>
    </row>
    <row r="168" spans="1:14" s="8" customFormat="1" x14ac:dyDescent="0.2">
      <c r="A168" s="9" t="s">
        <v>254</v>
      </c>
      <c r="B168" s="39">
        <v>30</v>
      </c>
      <c r="C168" s="37" t="s">
        <v>81</v>
      </c>
      <c r="D168" s="9">
        <v>116</v>
      </c>
      <c r="E168" s="9" t="s">
        <v>231</v>
      </c>
      <c r="F168" s="54">
        <v>201709</v>
      </c>
      <c r="G168" s="8" t="s">
        <v>238</v>
      </c>
      <c r="I168" s="15"/>
      <c r="J168" s="12">
        <v>60000</v>
      </c>
      <c r="K168" s="15">
        <v>60000</v>
      </c>
      <c r="L168" s="12" t="s">
        <v>163</v>
      </c>
      <c r="M168" s="12"/>
      <c r="N168" s="130"/>
    </row>
    <row r="169" spans="1:14" s="8" customFormat="1" x14ac:dyDescent="0.2">
      <c r="A169" s="9" t="s">
        <v>255</v>
      </c>
      <c r="B169" s="39">
        <v>31</v>
      </c>
      <c r="C169" s="37" t="s">
        <v>81</v>
      </c>
      <c r="D169" s="9">
        <v>130</v>
      </c>
      <c r="E169" s="9" t="s">
        <v>231</v>
      </c>
      <c r="F169" s="54">
        <v>201711</v>
      </c>
      <c r="G169" s="8" t="s">
        <v>244</v>
      </c>
      <c r="I169" s="15"/>
      <c r="J169" s="12">
        <v>4000000</v>
      </c>
      <c r="K169" s="15">
        <v>4000000</v>
      </c>
      <c r="L169" s="12" t="s">
        <v>163</v>
      </c>
      <c r="M169" s="12"/>
      <c r="N169" s="130"/>
    </row>
    <row r="170" spans="1:14" s="8" customFormat="1" x14ac:dyDescent="0.2">
      <c r="A170" s="9" t="s">
        <v>255</v>
      </c>
      <c r="B170" s="39">
        <v>31</v>
      </c>
      <c r="C170" s="37" t="s">
        <v>81</v>
      </c>
      <c r="D170" s="9">
        <v>131</v>
      </c>
      <c r="E170" s="9" t="s">
        <v>231</v>
      </c>
      <c r="F170" s="54">
        <v>201712</v>
      </c>
      <c r="G170" s="8" t="s">
        <v>245</v>
      </c>
      <c r="I170" s="15"/>
      <c r="J170" s="12">
        <v>6866944</v>
      </c>
      <c r="K170" s="15">
        <v>29292</v>
      </c>
      <c r="L170" s="12" t="s">
        <v>363</v>
      </c>
      <c r="M170" s="12"/>
      <c r="N170" s="130"/>
    </row>
    <row r="171" spans="1:14" s="8" customFormat="1" x14ac:dyDescent="0.2">
      <c r="A171" s="9" t="s">
        <v>255</v>
      </c>
      <c r="B171" s="39">
        <v>15</v>
      </c>
      <c r="C171" s="37" t="s">
        <v>126</v>
      </c>
      <c r="D171" s="9">
        <v>30</v>
      </c>
      <c r="E171" s="9" t="s">
        <v>231</v>
      </c>
      <c r="F171" s="54">
        <v>201715</v>
      </c>
      <c r="G171" s="8" t="s">
        <v>260</v>
      </c>
      <c r="I171" s="15"/>
      <c r="J171" s="12"/>
      <c r="K171" s="15">
        <v>11070000</v>
      </c>
      <c r="L171" s="12" t="s">
        <v>163</v>
      </c>
      <c r="M171" s="12"/>
      <c r="N171" s="130"/>
    </row>
    <row r="172" spans="1:14" s="8" customFormat="1" x14ac:dyDescent="0.2">
      <c r="A172" s="9" t="s">
        <v>252</v>
      </c>
      <c r="B172" s="39">
        <v>15</v>
      </c>
      <c r="C172" s="37" t="s">
        <v>126</v>
      </c>
      <c r="D172" s="9">
        <v>31</v>
      </c>
      <c r="E172" s="9" t="s">
        <v>231</v>
      </c>
      <c r="F172" s="54">
        <v>201716</v>
      </c>
      <c r="G172" s="8" t="s">
        <v>261</v>
      </c>
      <c r="I172" s="15"/>
      <c r="J172" s="12"/>
      <c r="K172" s="15">
        <v>64240</v>
      </c>
      <c r="L172" s="12" t="s">
        <v>163</v>
      </c>
      <c r="M172" s="12"/>
      <c r="N172" s="130"/>
    </row>
    <row r="173" spans="1:14" s="8" customFormat="1" x14ac:dyDescent="0.2">
      <c r="A173" s="9" t="s">
        <v>255</v>
      </c>
      <c r="B173" s="39">
        <v>15</v>
      </c>
      <c r="C173" s="37" t="s">
        <v>126</v>
      </c>
      <c r="D173" s="9">
        <v>32</v>
      </c>
      <c r="E173" s="9" t="s">
        <v>231</v>
      </c>
      <c r="F173" s="54">
        <v>201717</v>
      </c>
      <c r="G173" s="8" t="s">
        <v>262</v>
      </c>
      <c r="I173" s="15"/>
      <c r="J173" s="12"/>
      <c r="K173" s="15">
        <v>10000000</v>
      </c>
      <c r="L173" s="12" t="s">
        <v>163</v>
      </c>
      <c r="M173" s="12"/>
      <c r="N173" s="130"/>
    </row>
    <row r="174" spans="1:14" s="8" customFormat="1" x14ac:dyDescent="0.2">
      <c r="B174" s="39"/>
      <c r="C174" s="9"/>
      <c r="F174" s="10"/>
      <c r="G174" s="10"/>
      <c r="H174" s="14"/>
      <c r="I174" s="12"/>
      <c r="J174" s="15"/>
      <c r="K174" s="12"/>
      <c r="L174" s="12"/>
      <c r="M174" s="12"/>
      <c r="N174" s="130"/>
    </row>
    <row r="175" spans="1:14" s="8" customFormat="1" x14ac:dyDescent="0.2">
      <c r="A175" s="28"/>
      <c r="B175" s="110">
        <v>11050300</v>
      </c>
      <c r="C175" s="29" t="s">
        <v>119</v>
      </c>
      <c r="D175" s="30"/>
      <c r="E175" s="30"/>
      <c r="F175" s="31"/>
      <c r="G175" s="31" t="str">
        <f>+$S$1</f>
        <v>Saldo Contable al</v>
      </c>
      <c r="H175" s="32">
        <f>+$T$1</f>
        <v>42794</v>
      </c>
      <c r="I175" s="33"/>
      <c r="J175" s="34"/>
      <c r="K175" s="35"/>
      <c r="L175" s="12"/>
      <c r="M175" s="12"/>
      <c r="N175" s="130"/>
    </row>
    <row r="176" spans="1:14" s="8" customFormat="1" x14ac:dyDescent="0.2">
      <c r="B176" s="39"/>
      <c r="C176" s="9"/>
      <c r="F176" s="10"/>
      <c r="G176" s="10"/>
      <c r="H176" s="14"/>
      <c r="I176" s="12"/>
      <c r="J176" s="15"/>
      <c r="K176" s="12"/>
      <c r="L176" s="12"/>
      <c r="N176" s="130"/>
    </row>
    <row r="177" spans="1:14" s="8" customFormat="1" x14ac:dyDescent="0.2">
      <c r="A177" s="36"/>
      <c r="B177" s="39"/>
      <c r="C177" s="37"/>
      <c r="D177" s="9"/>
      <c r="F177" s="37"/>
      <c r="G177" s="9"/>
      <c r="I177" s="36"/>
      <c r="K177" s="15"/>
      <c r="L177" s="39"/>
      <c r="N177" s="130"/>
    </row>
    <row r="178" spans="1:14" s="8" customFormat="1" x14ac:dyDescent="0.2">
      <c r="B178" s="39"/>
      <c r="C178" s="9"/>
      <c r="F178" s="10"/>
      <c r="G178" s="10"/>
      <c r="H178" s="14"/>
      <c r="I178" s="12"/>
      <c r="J178" s="15"/>
      <c r="K178" s="12"/>
      <c r="L178" s="12"/>
      <c r="M178" s="12"/>
      <c r="N178" s="130"/>
    </row>
    <row r="179" spans="1:14" s="8" customFormat="1" x14ac:dyDescent="0.2">
      <c r="A179" s="28"/>
      <c r="B179" s="113">
        <v>11050400</v>
      </c>
      <c r="C179" s="29" t="s">
        <v>17</v>
      </c>
      <c r="D179" s="30"/>
      <c r="E179" s="30"/>
      <c r="F179" s="31"/>
      <c r="G179" s="31" t="str">
        <f>+$S$1</f>
        <v>Saldo Contable al</v>
      </c>
      <c r="H179" s="32">
        <f>+$T$1</f>
        <v>42794</v>
      </c>
      <c r="I179" s="33"/>
      <c r="J179" s="34"/>
      <c r="K179" s="35">
        <f>SUM(K180:K182)</f>
        <v>0</v>
      </c>
      <c r="L179" s="12"/>
      <c r="M179" s="12">
        <f>+[1]BCE!H16-[1]BCE!I16</f>
        <v>0</v>
      </c>
      <c r="N179" s="130">
        <f>+K179-M179</f>
        <v>0</v>
      </c>
    </row>
    <row r="180" spans="1:14" s="8" customFormat="1" x14ac:dyDescent="0.2">
      <c r="B180" s="39"/>
      <c r="C180" s="9"/>
      <c r="F180" s="10"/>
      <c r="G180" s="10"/>
      <c r="H180" s="14"/>
      <c r="I180" s="12"/>
      <c r="J180" s="15"/>
      <c r="K180" s="12"/>
      <c r="L180" s="12"/>
      <c r="N180" s="130"/>
    </row>
    <row r="181" spans="1:14" s="8" customFormat="1" x14ac:dyDescent="0.2">
      <c r="A181" s="36"/>
      <c r="B181" s="39"/>
      <c r="C181" s="37"/>
      <c r="D181" s="9"/>
      <c r="G181" s="9"/>
      <c r="I181" s="12"/>
      <c r="J181" s="15"/>
      <c r="K181" s="15"/>
      <c r="L181" s="38"/>
      <c r="M181" s="12"/>
      <c r="N181" s="130"/>
    </row>
    <row r="182" spans="1:14" s="8" customFormat="1" x14ac:dyDescent="0.2">
      <c r="B182" s="39"/>
      <c r="C182" s="9"/>
      <c r="F182" s="10"/>
      <c r="G182" s="10"/>
      <c r="H182" s="14"/>
      <c r="I182" s="12"/>
      <c r="J182" s="15"/>
      <c r="K182" s="12"/>
      <c r="L182" s="12"/>
      <c r="M182" s="12"/>
      <c r="N182" s="130"/>
    </row>
    <row r="183" spans="1:14" s="8" customFormat="1" x14ac:dyDescent="0.2">
      <c r="A183" s="28"/>
      <c r="B183" s="110">
        <v>11060200</v>
      </c>
      <c r="C183" s="29" t="s">
        <v>120</v>
      </c>
      <c r="D183" s="30"/>
      <c r="E183" s="30"/>
      <c r="F183" s="31"/>
      <c r="G183" s="31" t="str">
        <f>+$S$1</f>
        <v>Saldo Contable al</v>
      </c>
      <c r="H183" s="32">
        <f>+$T$1</f>
        <v>42794</v>
      </c>
      <c r="I183" s="33"/>
      <c r="J183" s="34"/>
      <c r="K183" s="35">
        <f>SUM(K184:K197)</f>
        <v>50235898</v>
      </c>
      <c r="L183" s="12" t="s">
        <v>258</v>
      </c>
      <c r="M183" s="12">
        <f>+BCE!H18</f>
        <v>50235898</v>
      </c>
      <c r="N183" s="130">
        <f>+K183-M183</f>
        <v>0</v>
      </c>
    </row>
    <row r="184" spans="1:14" s="8" customFormat="1" x14ac:dyDescent="0.2">
      <c r="B184" s="39"/>
      <c r="C184" s="9"/>
      <c r="F184" s="10"/>
      <c r="G184" s="10"/>
      <c r="H184" s="14"/>
      <c r="I184" s="12"/>
      <c r="J184" s="15"/>
      <c r="K184" s="12"/>
      <c r="L184" s="12"/>
      <c r="N184" s="130"/>
    </row>
    <row r="185" spans="1:14" s="8" customFormat="1" x14ac:dyDescent="0.2">
      <c r="A185" s="22" t="s">
        <v>213</v>
      </c>
      <c r="B185" s="25" t="s">
        <v>214</v>
      </c>
      <c r="C185" s="54">
        <v>7</v>
      </c>
      <c r="D185" s="9" t="s">
        <v>108</v>
      </c>
      <c r="E185" s="37">
        <v>50</v>
      </c>
      <c r="F185" s="55">
        <v>42580</v>
      </c>
      <c r="G185" s="9" t="s">
        <v>147</v>
      </c>
      <c r="I185" s="36"/>
      <c r="K185" s="58">
        <v>306</v>
      </c>
      <c r="L185" s="128" t="s">
        <v>220</v>
      </c>
      <c r="N185" s="130"/>
    </row>
    <row r="186" spans="1:14" s="8" customFormat="1" x14ac:dyDescent="0.2">
      <c r="A186" s="22" t="s">
        <v>217</v>
      </c>
      <c r="B186" s="25" t="s">
        <v>199</v>
      </c>
      <c r="C186" s="54">
        <v>22</v>
      </c>
      <c r="D186" s="9" t="s">
        <v>108</v>
      </c>
      <c r="E186" s="37">
        <v>71</v>
      </c>
      <c r="F186" s="55">
        <v>42582</v>
      </c>
      <c r="G186" s="9" t="s">
        <v>145</v>
      </c>
      <c r="I186" s="36"/>
      <c r="K186" s="36">
        <v>5298</v>
      </c>
      <c r="L186" s="128" t="s">
        <v>220</v>
      </c>
      <c r="N186" s="130"/>
    </row>
    <row r="187" spans="1:14" s="8" customFormat="1" x14ac:dyDescent="0.2">
      <c r="A187" s="22" t="s">
        <v>218</v>
      </c>
      <c r="B187" s="25" t="s">
        <v>188</v>
      </c>
      <c r="C187" s="54">
        <v>1</v>
      </c>
      <c r="D187" s="9" t="s">
        <v>219</v>
      </c>
      <c r="E187" s="37">
        <v>141</v>
      </c>
      <c r="F187" s="55">
        <v>42674</v>
      </c>
      <c r="G187" s="9" t="s">
        <v>193</v>
      </c>
      <c r="I187" s="36"/>
      <c r="K187" s="36">
        <v>-20738</v>
      </c>
      <c r="L187" s="128"/>
      <c r="N187" s="130"/>
    </row>
    <row r="188" spans="1:14" s="8" customFormat="1" x14ac:dyDescent="0.2">
      <c r="A188" s="22" t="s">
        <v>218</v>
      </c>
      <c r="B188" s="25" t="s">
        <v>188</v>
      </c>
      <c r="C188" s="54">
        <v>3</v>
      </c>
      <c r="D188" s="9" t="s">
        <v>219</v>
      </c>
      <c r="E188" s="37">
        <v>142</v>
      </c>
      <c r="F188" s="55">
        <v>42674</v>
      </c>
      <c r="G188" s="9" t="s">
        <v>194</v>
      </c>
      <c r="I188" s="36"/>
      <c r="K188" s="36">
        <v>64855</v>
      </c>
      <c r="L188" s="128"/>
      <c r="N188" s="130"/>
    </row>
    <row r="189" spans="1:14" s="8" customFormat="1" x14ac:dyDescent="0.2">
      <c r="A189" s="22" t="s">
        <v>218</v>
      </c>
      <c r="B189" s="25" t="s">
        <v>188</v>
      </c>
      <c r="C189" s="54">
        <v>6458499</v>
      </c>
      <c r="D189" s="9" t="s">
        <v>108</v>
      </c>
      <c r="E189" s="37">
        <v>25</v>
      </c>
      <c r="F189" s="55">
        <v>42646</v>
      </c>
      <c r="G189" s="9" t="s">
        <v>195</v>
      </c>
      <c r="I189" s="36"/>
      <c r="K189" s="36">
        <v>100000</v>
      </c>
      <c r="L189" s="128"/>
      <c r="N189" s="130"/>
    </row>
    <row r="190" spans="1:14" s="8" customFormat="1" x14ac:dyDescent="0.2">
      <c r="A190" s="22" t="s">
        <v>208</v>
      </c>
      <c r="B190" s="25" t="s">
        <v>202</v>
      </c>
      <c r="C190" s="54">
        <v>1</v>
      </c>
      <c r="D190" s="9" t="s">
        <v>108</v>
      </c>
      <c r="E190" s="37">
        <v>130</v>
      </c>
      <c r="F190" s="55">
        <v>42731</v>
      </c>
      <c r="G190" s="9" t="s">
        <v>203</v>
      </c>
      <c r="I190" s="36"/>
      <c r="K190" s="36">
        <v>7000000</v>
      </c>
      <c r="L190" s="128"/>
      <c r="N190" s="130"/>
    </row>
    <row r="191" spans="1:14" s="8" customFormat="1" x14ac:dyDescent="0.2">
      <c r="A191" s="22" t="s">
        <v>382</v>
      </c>
      <c r="B191" s="25" t="s">
        <v>383</v>
      </c>
      <c r="C191" s="54"/>
      <c r="D191" s="9" t="s">
        <v>231</v>
      </c>
      <c r="E191" s="37">
        <v>52</v>
      </c>
      <c r="F191" s="55">
        <v>42755</v>
      </c>
      <c r="G191" s="9" t="s">
        <v>234</v>
      </c>
      <c r="I191" s="36"/>
      <c r="K191" s="36">
        <v>15423500</v>
      </c>
      <c r="L191" s="128"/>
      <c r="N191" s="130"/>
    </row>
    <row r="192" spans="1:14" s="8" customFormat="1" x14ac:dyDescent="0.2">
      <c r="A192" s="22" t="s">
        <v>218</v>
      </c>
      <c r="B192" s="25" t="s">
        <v>188</v>
      </c>
      <c r="C192" s="54"/>
      <c r="D192" s="9" t="s">
        <v>231</v>
      </c>
      <c r="E192" s="37">
        <v>79</v>
      </c>
      <c r="F192" s="55">
        <v>42760</v>
      </c>
      <c r="G192" s="9" t="s">
        <v>248</v>
      </c>
      <c r="I192" s="36"/>
      <c r="K192" s="36">
        <v>25898373</v>
      </c>
      <c r="L192" s="128"/>
      <c r="N192" s="130"/>
    </row>
    <row r="193" spans="1:14" s="8" customFormat="1" x14ac:dyDescent="0.2">
      <c r="A193" s="22" t="s">
        <v>381</v>
      </c>
      <c r="B193" s="25" t="s">
        <v>384</v>
      </c>
      <c r="C193" s="54"/>
      <c r="D193" s="9" t="s">
        <v>231</v>
      </c>
      <c r="E193" s="37">
        <v>129</v>
      </c>
      <c r="F193" s="55">
        <v>42766</v>
      </c>
      <c r="G193" s="9" t="s">
        <v>243</v>
      </c>
      <c r="I193" s="36"/>
      <c r="K193" s="36">
        <v>430000</v>
      </c>
      <c r="L193" s="128" t="s">
        <v>377</v>
      </c>
      <c r="N193" s="130"/>
    </row>
    <row r="194" spans="1:14" s="8" customFormat="1" x14ac:dyDescent="0.2">
      <c r="A194" s="22" t="s">
        <v>345</v>
      </c>
      <c r="B194" s="25" t="s">
        <v>346</v>
      </c>
      <c r="C194" s="54"/>
      <c r="D194" s="9" t="s">
        <v>231</v>
      </c>
      <c r="E194" s="37">
        <v>134</v>
      </c>
      <c r="F194" s="55">
        <v>42766</v>
      </c>
      <c r="G194" s="9" t="s">
        <v>247</v>
      </c>
      <c r="I194" s="36"/>
      <c r="K194" s="36">
        <f>588283-578211</f>
        <v>10072</v>
      </c>
      <c r="L194" s="128" t="s">
        <v>378</v>
      </c>
      <c r="N194" s="130"/>
    </row>
    <row r="195" spans="1:14" s="8" customFormat="1" x14ac:dyDescent="0.2">
      <c r="A195" s="22" t="s">
        <v>379</v>
      </c>
      <c r="B195" s="25" t="s">
        <v>380</v>
      </c>
      <c r="C195" s="54"/>
      <c r="D195" s="9" t="s">
        <v>231</v>
      </c>
      <c r="E195" s="37">
        <v>70</v>
      </c>
      <c r="F195" s="55">
        <v>42766</v>
      </c>
      <c r="G195" s="9" t="s">
        <v>235</v>
      </c>
      <c r="I195" s="36"/>
      <c r="K195" s="36">
        <v>1324232</v>
      </c>
      <c r="L195" s="128"/>
      <c r="N195" s="130"/>
    </row>
    <row r="196" spans="1:14" s="8" customFormat="1" x14ac:dyDescent="0.2">
      <c r="B196" s="22"/>
      <c r="C196" s="54"/>
      <c r="D196" s="9"/>
      <c r="E196" s="9"/>
      <c r="F196" s="55"/>
      <c r="G196" s="9"/>
      <c r="K196" s="36"/>
      <c r="L196" s="128"/>
      <c r="N196" s="130"/>
    </row>
    <row r="197" spans="1:14" s="8" customFormat="1" x14ac:dyDescent="0.2">
      <c r="B197" s="39"/>
      <c r="C197" s="9"/>
      <c r="F197" s="10"/>
      <c r="G197" s="10"/>
      <c r="H197" s="14"/>
      <c r="I197" s="12"/>
      <c r="J197" s="15"/>
      <c r="K197" s="12"/>
      <c r="L197" s="12"/>
      <c r="M197" s="12"/>
      <c r="N197" s="130"/>
    </row>
    <row r="198" spans="1:14" s="8" customFormat="1" x14ac:dyDescent="0.2">
      <c r="A198" s="28"/>
      <c r="B198" s="110" t="s">
        <v>18</v>
      </c>
      <c r="C198" s="29" t="s">
        <v>19</v>
      </c>
      <c r="D198" s="30"/>
      <c r="E198" s="30"/>
      <c r="F198" s="31"/>
      <c r="G198" s="31" t="str">
        <f>+$S$1</f>
        <v>Saldo Contable al</v>
      </c>
      <c r="H198" s="32">
        <f>+$T$1</f>
        <v>42794</v>
      </c>
      <c r="I198" s="33"/>
      <c r="J198" s="34"/>
      <c r="K198" s="35">
        <f>SUM(K199:K207)</f>
        <v>55402863</v>
      </c>
      <c r="L198" s="12" t="s">
        <v>258</v>
      </c>
      <c r="M198" s="12">
        <f>+BCE!H19</f>
        <v>55402863</v>
      </c>
      <c r="N198" s="130">
        <f>+K198-M198</f>
        <v>0</v>
      </c>
    </row>
    <row r="199" spans="1:14" s="8" customFormat="1" x14ac:dyDescent="0.2">
      <c r="B199" s="39"/>
      <c r="C199" s="9"/>
      <c r="F199" s="10"/>
      <c r="G199" s="10"/>
      <c r="H199" s="14"/>
      <c r="I199" s="12"/>
      <c r="J199" s="15"/>
      <c r="K199" s="12"/>
      <c r="L199" s="12"/>
      <c r="N199" s="130"/>
    </row>
    <row r="200" spans="1:14" s="8" customFormat="1" x14ac:dyDescent="0.2">
      <c r="A200" s="36"/>
      <c r="B200" s="39"/>
      <c r="C200" s="37"/>
      <c r="D200" s="9"/>
      <c r="E200" s="9"/>
      <c r="G200" s="9" t="s">
        <v>129</v>
      </c>
      <c r="I200" s="15"/>
      <c r="J200" s="12"/>
      <c r="K200" s="15">
        <v>37612585</v>
      </c>
      <c r="L200" s="38"/>
      <c r="M200" s="12"/>
      <c r="N200" s="130"/>
    </row>
    <row r="201" spans="1:14" s="8" customFormat="1" x14ac:dyDescent="0.2">
      <c r="A201" s="36"/>
      <c r="B201" s="39"/>
      <c r="C201" s="37"/>
      <c r="D201" s="9"/>
      <c r="E201" s="9"/>
      <c r="G201" s="9" t="s">
        <v>134</v>
      </c>
      <c r="I201" s="15"/>
      <c r="J201" s="12"/>
      <c r="K201" s="15">
        <v>5993746</v>
      </c>
      <c r="L201" s="38"/>
      <c r="M201" s="12"/>
      <c r="N201" s="130"/>
    </row>
    <row r="202" spans="1:14" s="8" customFormat="1" x14ac:dyDescent="0.2">
      <c r="A202" s="36"/>
      <c r="B202" s="39"/>
      <c r="C202" s="37"/>
      <c r="D202" s="9"/>
      <c r="E202" s="9"/>
      <c r="G202" s="9" t="s">
        <v>183</v>
      </c>
      <c r="I202" s="15"/>
      <c r="J202" s="12"/>
      <c r="K202" s="15">
        <v>1994396</v>
      </c>
      <c r="L202" s="38"/>
      <c r="M202" s="12"/>
      <c r="N202" s="130"/>
    </row>
    <row r="203" spans="1:14" s="8" customFormat="1" x14ac:dyDescent="0.2">
      <c r="A203" s="36"/>
      <c r="B203" s="39"/>
      <c r="C203" s="37"/>
      <c r="D203" s="9"/>
      <c r="E203" s="9"/>
      <c r="G203" s="9" t="s">
        <v>182</v>
      </c>
      <c r="I203" s="15"/>
      <c r="J203" s="12"/>
      <c r="K203" s="15">
        <v>381429</v>
      </c>
      <c r="L203" s="38"/>
      <c r="M203" s="12"/>
      <c r="N203" s="130"/>
    </row>
    <row r="204" spans="1:14" s="8" customFormat="1" x14ac:dyDescent="0.2">
      <c r="A204" s="36"/>
      <c r="B204" s="39"/>
      <c r="C204" s="37"/>
      <c r="D204" s="9"/>
      <c r="E204" s="9"/>
      <c r="G204" s="9" t="s">
        <v>184</v>
      </c>
      <c r="I204" s="15"/>
      <c r="J204" s="12"/>
      <c r="K204" s="15">
        <v>8749445</v>
      </c>
      <c r="L204" s="38"/>
      <c r="M204" s="12"/>
      <c r="N204" s="130"/>
    </row>
    <row r="205" spans="1:14" s="8" customFormat="1" x14ac:dyDescent="0.2">
      <c r="A205" s="67"/>
      <c r="B205" s="95"/>
      <c r="C205" s="68"/>
      <c r="D205" s="56"/>
      <c r="E205" s="56"/>
      <c r="G205" s="56" t="s">
        <v>185</v>
      </c>
      <c r="I205" s="58"/>
      <c r="J205" s="12"/>
      <c r="K205" s="58">
        <v>566612</v>
      </c>
      <c r="L205" s="169"/>
      <c r="M205" s="12"/>
      <c r="N205" s="130"/>
    </row>
    <row r="206" spans="1:14" s="8" customFormat="1" x14ac:dyDescent="0.2">
      <c r="A206" s="67"/>
      <c r="B206" s="95"/>
      <c r="C206" s="68"/>
      <c r="D206" s="56"/>
      <c r="E206" s="56"/>
      <c r="G206" s="56" t="s">
        <v>267</v>
      </c>
      <c r="I206" s="58"/>
      <c r="J206" s="12"/>
      <c r="K206" s="58">
        <v>104650</v>
      </c>
      <c r="L206" s="169"/>
      <c r="M206" s="12"/>
      <c r="N206" s="130"/>
    </row>
    <row r="207" spans="1:14" s="8" customFormat="1" x14ac:dyDescent="0.2">
      <c r="A207" s="36"/>
      <c r="B207" s="39"/>
      <c r="C207" s="37"/>
      <c r="D207" s="9"/>
      <c r="E207" s="9"/>
      <c r="G207" s="9"/>
      <c r="I207" s="15"/>
      <c r="J207" s="12"/>
      <c r="K207" s="15"/>
      <c r="L207" s="38"/>
      <c r="M207" s="12"/>
      <c r="N207" s="130"/>
    </row>
    <row r="208" spans="1:14" s="8" customFormat="1" x14ac:dyDescent="0.2">
      <c r="A208" s="28"/>
      <c r="B208" s="110" t="s">
        <v>20</v>
      </c>
      <c r="C208" s="29" t="s">
        <v>21</v>
      </c>
      <c r="D208" s="30"/>
      <c r="E208" s="30"/>
      <c r="F208" s="31"/>
      <c r="G208" s="31" t="str">
        <f>+$S$1</f>
        <v>Saldo Contable al</v>
      </c>
      <c r="H208" s="32">
        <f>+$T$1</f>
        <v>42794</v>
      </c>
      <c r="I208" s="33"/>
      <c r="J208" s="34"/>
      <c r="K208" s="35">
        <f>SUM(K209:K212)</f>
        <v>2090000</v>
      </c>
      <c r="L208" s="12" t="s">
        <v>258</v>
      </c>
      <c r="M208" s="12">
        <f>+BCE!H20</f>
        <v>2090000</v>
      </c>
      <c r="N208" s="130">
        <f>+K208-M208</f>
        <v>0</v>
      </c>
    </row>
    <row r="209" spans="1:14" s="8" customFormat="1" x14ac:dyDescent="0.2">
      <c r="B209" s="39"/>
      <c r="C209" s="9"/>
      <c r="F209" s="10"/>
      <c r="G209" s="10"/>
      <c r="H209" s="14"/>
      <c r="I209" s="12"/>
      <c r="J209" s="15"/>
      <c r="K209" s="12"/>
      <c r="L209" s="12"/>
      <c r="N209" s="130"/>
    </row>
    <row r="210" spans="1:14" s="8" customFormat="1" x14ac:dyDescent="0.2">
      <c r="A210" s="73">
        <v>42767</v>
      </c>
      <c r="B210" s="71"/>
      <c r="C210" s="56">
        <v>1</v>
      </c>
      <c r="D210" s="56" t="s">
        <v>92</v>
      </c>
      <c r="G210" s="56" t="s">
        <v>264</v>
      </c>
      <c r="K210" s="67">
        <v>500000</v>
      </c>
      <c r="L210" s="129"/>
      <c r="N210" s="130"/>
    </row>
    <row r="211" spans="1:14" s="8" customFormat="1" x14ac:dyDescent="0.2">
      <c r="A211" s="73">
        <v>42781</v>
      </c>
      <c r="B211" s="71"/>
      <c r="C211" s="56">
        <v>29</v>
      </c>
      <c r="D211" s="56" t="s">
        <v>92</v>
      </c>
      <c r="G211" s="56" t="s">
        <v>263</v>
      </c>
      <c r="K211" s="67">
        <v>1590000</v>
      </c>
      <c r="L211" s="129"/>
      <c r="N211" s="130"/>
    </row>
    <row r="212" spans="1:14" s="8" customFormat="1" x14ac:dyDescent="0.2">
      <c r="B212" s="39"/>
      <c r="C212" s="9"/>
      <c r="F212" s="10"/>
      <c r="G212" s="10"/>
      <c r="H212" s="14"/>
      <c r="I212" s="12"/>
      <c r="J212" s="15"/>
      <c r="K212" s="12"/>
      <c r="L212" s="12"/>
      <c r="M212" s="12"/>
      <c r="N212" s="130"/>
    </row>
    <row r="213" spans="1:14" s="8" customFormat="1" x14ac:dyDescent="0.2">
      <c r="A213" s="28"/>
      <c r="B213" s="110" t="s">
        <v>22</v>
      </c>
      <c r="C213" s="29" t="s">
        <v>23</v>
      </c>
      <c r="D213" s="30"/>
      <c r="E213" s="30"/>
      <c r="F213" s="31"/>
      <c r="G213" s="31" t="str">
        <f>+$S$1</f>
        <v>Saldo Contable al</v>
      </c>
      <c r="H213" s="32">
        <f>+$T$1</f>
        <v>42794</v>
      </c>
      <c r="I213" s="33"/>
      <c r="J213" s="34"/>
      <c r="K213" s="35">
        <f>SUM(K214:K216)</f>
        <v>0</v>
      </c>
      <c r="L213" s="12"/>
      <c r="M213" s="12"/>
      <c r="N213" s="130"/>
    </row>
    <row r="214" spans="1:14" s="8" customFormat="1" x14ac:dyDescent="0.2">
      <c r="B214" s="39"/>
      <c r="C214" s="9"/>
      <c r="F214" s="10"/>
      <c r="G214" s="10"/>
      <c r="H214" s="14"/>
      <c r="I214" s="12"/>
      <c r="J214" s="12"/>
      <c r="K214" s="12"/>
      <c r="L214" s="12"/>
      <c r="N214" s="130"/>
    </row>
    <row r="215" spans="1:14" s="8" customFormat="1" x14ac:dyDescent="0.2">
      <c r="A215" s="36"/>
      <c r="B215" s="39"/>
      <c r="C215" s="37"/>
      <c r="D215" s="9"/>
      <c r="E215" s="9"/>
      <c r="G215" s="9"/>
      <c r="I215" s="15"/>
      <c r="J215" s="12"/>
      <c r="K215" s="15"/>
      <c r="L215" s="38"/>
      <c r="M215" s="12"/>
      <c r="N215" s="130"/>
    </row>
    <row r="216" spans="1:14" s="8" customFormat="1" x14ac:dyDescent="0.2">
      <c r="B216" s="39"/>
      <c r="C216" s="9"/>
      <c r="F216" s="10"/>
      <c r="G216" s="10"/>
      <c r="H216" s="14"/>
      <c r="I216" s="12"/>
      <c r="J216" s="12"/>
      <c r="K216" s="12"/>
      <c r="L216" s="12"/>
      <c r="M216" s="12"/>
      <c r="N216" s="130"/>
    </row>
    <row r="217" spans="1:14" s="8" customFormat="1" x14ac:dyDescent="0.2">
      <c r="A217" s="28"/>
      <c r="B217" s="110">
        <v>11100300</v>
      </c>
      <c r="C217" s="29" t="s">
        <v>142</v>
      </c>
      <c r="D217" s="30"/>
      <c r="E217" s="30"/>
      <c r="F217" s="31"/>
      <c r="G217" s="31" t="str">
        <f>+$S$1</f>
        <v>Saldo Contable al</v>
      </c>
      <c r="H217" s="32">
        <f>+$T$1</f>
        <v>42794</v>
      </c>
      <c r="I217" s="33"/>
      <c r="J217" s="34"/>
      <c r="K217" s="35">
        <f>SUM(K218:K220)</f>
        <v>0</v>
      </c>
      <c r="L217" s="12"/>
      <c r="M217" s="12"/>
      <c r="N217" s="130">
        <f>+K217-M217</f>
        <v>0</v>
      </c>
    </row>
    <row r="218" spans="1:14" s="8" customFormat="1" x14ac:dyDescent="0.2">
      <c r="B218" s="39"/>
      <c r="C218" s="9"/>
      <c r="F218" s="10"/>
      <c r="G218" s="10"/>
      <c r="H218" s="14"/>
      <c r="I218" s="12"/>
      <c r="J218" s="15"/>
      <c r="K218" s="12"/>
      <c r="L218" s="12"/>
      <c r="N218" s="130"/>
    </row>
    <row r="219" spans="1:14" s="8" customFormat="1" x14ac:dyDescent="0.2">
      <c r="B219" s="39"/>
      <c r="C219" s="9"/>
      <c r="F219" s="10"/>
      <c r="G219" s="10"/>
      <c r="H219" s="14"/>
      <c r="I219" s="12"/>
      <c r="J219" s="15"/>
      <c r="K219" s="12"/>
      <c r="L219" s="12"/>
      <c r="N219" s="130"/>
    </row>
    <row r="220" spans="1:14" s="8" customFormat="1" x14ac:dyDescent="0.2">
      <c r="B220" s="39"/>
      <c r="C220" s="9"/>
      <c r="F220" s="10"/>
      <c r="G220" s="10"/>
      <c r="H220" s="14"/>
      <c r="I220" s="12"/>
      <c r="J220" s="15"/>
      <c r="K220" s="12"/>
      <c r="L220" s="12"/>
      <c r="M220" s="12"/>
      <c r="N220" s="130"/>
    </row>
    <row r="221" spans="1:14" s="8" customFormat="1" x14ac:dyDescent="0.2">
      <c r="A221" s="28"/>
      <c r="B221" s="110" t="s">
        <v>24</v>
      </c>
      <c r="C221" s="29" t="s">
        <v>25</v>
      </c>
      <c r="D221" s="30"/>
      <c r="E221" s="30"/>
      <c r="F221" s="31"/>
      <c r="G221" s="31" t="str">
        <f>+$S$1</f>
        <v>Saldo Contable al</v>
      </c>
      <c r="H221" s="32">
        <f>+$T$1</f>
        <v>42794</v>
      </c>
      <c r="I221" s="33"/>
      <c r="J221" s="34"/>
      <c r="K221" s="35">
        <f>SUM(K222:K224)</f>
        <v>10000</v>
      </c>
      <c r="L221" s="12"/>
      <c r="M221" s="12">
        <f>+BCE!H21</f>
        <v>10000</v>
      </c>
      <c r="N221" s="130">
        <f>+K221-M221</f>
        <v>0</v>
      </c>
    </row>
    <row r="222" spans="1:14" s="8" customFormat="1" x14ac:dyDescent="0.2">
      <c r="B222" s="39"/>
      <c r="C222" s="9"/>
      <c r="F222" s="10"/>
      <c r="G222" s="10"/>
      <c r="H222" s="14"/>
      <c r="I222" s="12"/>
      <c r="J222" s="15"/>
      <c r="K222" s="12"/>
      <c r="L222" s="12" t="s">
        <v>258</v>
      </c>
      <c r="N222" s="130"/>
    </row>
    <row r="223" spans="1:14" s="8" customFormat="1" x14ac:dyDescent="0.2">
      <c r="A223" s="95">
        <v>31</v>
      </c>
      <c r="B223" s="56" t="s">
        <v>81</v>
      </c>
      <c r="C223" s="8">
        <v>146</v>
      </c>
      <c r="D223" s="8" t="s">
        <v>249</v>
      </c>
      <c r="F223" s="57" t="s">
        <v>232</v>
      </c>
      <c r="G223" s="12" t="s">
        <v>385</v>
      </c>
      <c r="H223" s="93"/>
      <c r="J223" s="58"/>
      <c r="K223" s="12">
        <v>10000</v>
      </c>
      <c r="N223" s="130"/>
    </row>
    <row r="224" spans="1:14" s="8" customFormat="1" x14ac:dyDescent="0.2">
      <c r="B224" s="39"/>
      <c r="C224" s="9"/>
      <c r="F224" s="10"/>
      <c r="G224" s="10"/>
      <c r="H224" s="14"/>
      <c r="I224" s="12"/>
      <c r="J224" s="15"/>
      <c r="K224" s="12"/>
      <c r="L224" s="12"/>
      <c r="M224" s="12"/>
      <c r="N224" s="130"/>
    </row>
    <row r="225" spans="1:14" s="8" customFormat="1" x14ac:dyDescent="0.2">
      <c r="A225" s="28"/>
      <c r="B225" s="110" t="s">
        <v>26</v>
      </c>
      <c r="C225" s="29" t="s">
        <v>27</v>
      </c>
      <c r="D225" s="30"/>
      <c r="E225" s="30"/>
      <c r="F225" s="31"/>
      <c r="G225" s="31" t="str">
        <f>+$S$1</f>
        <v>Saldo Contable al</v>
      </c>
      <c r="H225" s="32">
        <f>+$T$1</f>
        <v>42794</v>
      </c>
      <c r="I225" s="33"/>
      <c r="J225" s="34"/>
      <c r="K225" s="35">
        <f>SUM(K226:K228)</f>
        <v>1810148492</v>
      </c>
      <c r="L225" s="12" t="s">
        <v>258</v>
      </c>
      <c r="M225" s="12">
        <f>+BCE!H22</f>
        <v>1810148492</v>
      </c>
      <c r="N225" s="130">
        <f>+K225-M225</f>
        <v>0</v>
      </c>
    </row>
    <row r="226" spans="1:14" s="8" customFormat="1" x14ac:dyDescent="0.2">
      <c r="B226" s="39"/>
      <c r="C226" s="9"/>
      <c r="F226" s="10"/>
      <c r="G226" s="10"/>
      <c r="H226" s="14"/>
      <c r="I226" s="12"/>
      <c r="J226" s="15"/>
      <c r="K226" s="12"/>
      <c r="L226" s="12"/>
      <c r="N226" s="130"/>
    </row>
    <row r="227" spans="1:14" s="8" customFormat="1" x14ac:dyDescent="0.2">
      <c r="A227" s="36"/>
      <c r="B227" s="39"/>
      <c r="C227" s="37"/>
      <c r="D227" s="9"/>
      <c r="G227" s="9" t="s">
        <v>94</v>
      </c>
      <c r="I227" s="15"/>
      <c r="J227" s="12"/>
      <c r="K227" s="15">
        <v>1810148492</v>
      </c>
      <c r="L227" s="38"/>
      <c r="M227" s="12"/>
      <c r="N227" s="130"/>
    </row>
    <row r="228" spans="1:14" s="8" customFormat="1" x14ac:dyDescent="0.2">
      <c r="B228" s="39"/>
      <c r="C228" s="9"/>
      <c r="F228" s="10"/>
      <c r="G228" s="10"/>
      <c r="H228" s="14"/>
      <c r="I228" s="12"/>
      <c r="J228" s="15"/>
      <c r="K228" s="12"/>
      <c r="L228" s="12"/>
      <c r="M228" s="12"/>
      <c r="N228" s="130"/>
    </row>
    <row r="229" spans="1:14" s="8" customFormat="1" x14ac:dyDescent="0.2">
      <c r="A229" s="28"/>
      <c r="B229" s="110" t="s">
        <v>28</v>
      </c>
      <c r="C229" s="29" t="s">
        <v>29</v>
      </c>
      <c r="D229" s="30"/>
      <c r="E229" s="30"/>
      <c r="F229" s="31"/>
      <c r="G229" s="31" t="str">
        <f>+$S$1</f>
        <v>Saldo Contable al</v>
      </c>
      <c r="H229" s="32">
        <f>+$T$1</f>
        <v>42794</v>
      </c>
      <c r="I229" s="33"/>
      <c r="J229" s="34"/>
      <c r="K229" s="35">
        <f>SUM(K230:K232)</f>
        <v>477367027</v>
      </c>
      <c r="L229" s="12" t="s">
        <v>258</v>
      </c>
      <c r="M229" s="12">
        <f>+BCE!H23</f>
        <v>477367027</v>
      </c>
      <c r="N229" s="130">
        <f>+K229-M229</f>
        <v>0</v>
      </c>
    </row>
    <row r="230" spans="1:14" s="8" customFormat="1" x14ac:dyDescent="0.2">
      <c r="B230" s="39"/>
      <c r="C230" s="9"/>
      <c r="F230" s="10"/>
      <c r="G230" s="10"/>
      <c r="H230" s="14"/>
      <c r="I230" s="12"/>
      <c r="J230" s="15"/>
      <c r="K230" s="12"/>
      <c r="L230" s="12"/>
      <c r="N230" s="130"/>
    </row>
    <row r="231" spans="1:14" s="8" customFormat="1" x14ac:dyDescent="0.2">
      <c r="A231" s="36"/>
      <c r="B231" s="39"/>
      <c r="C231" s="37"/>
      <c r="D231" s="9"/>
      <c r="G231" s="9" t="s">
        <v>95</v>
      </c>
      <c r="I231" s="15"/>
      <c r="J231" s="12"/>
      <c r="K231" s="15">
        <v>477367027</v>
      </c>
      <c r="L231" s="38"/>
      <c r="N231" s="130"/>
    </row>
    <row r="232" spans="1:14" s="8" customFormat="1" x14ac:dyDescent="0.2">
      <c r="B232" s="39"/>
      <c r="C232" s="9"/>
      <c r="F232" s="10"/>
      <c r="G232" s="10"/>
      <c r="H232" s="14"/>
      <c r="I232" s="12"/>
      <c r="J232" s="15"/>
      <c r="K232" s="12"/>
      <c r="L232" s="12"/>
      <c r="M232" s="12"/>
      <c r="N232" s="130"/>
    </row>
    <row r="233" spans="1:14" s="8" customFormat="1" x14ac:dyDescent="0.2">
      <c r="A233" s="28"/>
      <c r="B233" s="110">
        <v>12030100</v>
      </c>
      <c r="C233" s="29" t="s">
        <v>143</v>
      </c>
      <c r="D233" s="30"/>
      <c r="E233" s="30"/>
      <c r="F233" s="31"/>
      <c r="G233" s="31" t="str">
        <f>+$S$1</f>
        <v>Saldo Contable al</v>
      </c>
      <c r="H233" s="32">
        <f>+$T$1</f>
        <v>42794</v>
      </c>
      <c r="I233" s="33"/>
      <c r="J233" s="34"/>
      <c r="K233" s="35">
        <f>SUM(K234:K237)</f>
        <v>1285795</v>
      </c>
      <c r="L233" s="12" t="s">
        <v>258</v>
      </c>
      <c r="M233" s="12">
        <f>+BCE!H24</f>
        <v>1285795</v>
      </c>
      <c r="N233" s="130">
        <f>+K233-M233</f>
        <v>0</v>
      </c>
    </row>
    <row r="234" spans="1:14" s="8" customFormat="1" x14ac:dyDescent="0.2">
      <c r="B234" s="39"/>
      <c r="C234" s="9"/>
      <c r="F234" s="10"/>
      <c r="G234" s="10"/>
      <c r="H234" s="14"/>
      <c r="I234" s="12"/>
      <c r="J234" s="15"/>
      <c r="K234" s="12"/>
      <c r="L234" s="12"/>
      <c r="N234" s="130"/>
    </row>
    <row r="235" spans="1:14" s="8" customFormat="1" x14ac:dyDescent="0.2">
      <c r="A235" s="36"/>
      <c r="B235" s="39"/>
      <c r="C235" s="37"/>
      <c r="D235" s="9"/>
      <c r="F235" s="37"/>
      <c r="G235" s="9" t="s">
        <v>386</v>
      </c>
      <c r="I235" s="36"/>
      <c r="K235" s="15">
        <v>1285795</v>
      </c>
      <c r="L235" s="39"/>
      <c r="N235" s="130"/>
    </row>
    <row r="236" spans="1:14" s="8" customFormat="1" x14ac:dyDescent="0.2">
      <c r="B236" s="39"/>
      <c r="C236" s="9"/>
      <c r="F236" s="10"/>
      <c r="G236" s="10"/>
      <c r="H236" s="14"/>
      <c r="I236" s="12"/>
      <c r="J236" s="15"/>
      <c r="K236" s="12"/>
      <c r="L236" s="12"/>
      <c r="N236" s="130"/>
    </row>
    <row r="237" spans="1:14" s="8" customFormat="1" x14ac:dyDescent="0.2">
      <c r="B237" s="39"/>
      <c r="C237" s="9"/>
      <c r="F237" s="10"/>
      <c r="G237" s="10"/>
      <c r="H237" s="14"/>
      <c r="I237" s="12"/>
      <c r="J237" s="15"/>
      <c r="K237" s="12"/>
      <c r="L237" s="12"/>
      <c r="M237" s="12"/>
      <c r="N237" s="130"/>
    </row>
    <row r="238" spans="1:14" s="8" customFormat="1" x14ac:dyDescent="0.2">
      <c r="A238" s="28"/>
      <c r="B238" s="110" t="s">
        <v>30</v>
      </c>
      <c r="C238" s="29" t="s">
        <v>31</v>
      </c>
      <c r="D238" s="30"/>
      <c r="E238" s="30"/>
      <c r="F238" s="31"/>
      <c r="G238" s="31" t="str">
        <f>+$S$1</f>
        <v>Saldo Contable al</v>
      </c>
      <c r="H238" s="32">
        <f>+$T$1</f>
        <v>42794</v>
      </c>
      <c r="I238" s="33"/>
      <c r="J238" s="34"/>
      <c r="K238" s="35">
        <f>SUM(K239:K241)</f>
        <v>50513160</v>
      </c>
      <c r="L238" s="12" t="s">
        <v>258</v>
      </c>
      <c r="M238" s="12">
        <f>+BCE!F25</f>
        <v>50513160</v>
      </c>
      <c r="N238" s="130">
        <f>+K238-M238</f>
        <v>0</v>
      </c>
    </row>
    <row r="239" spans="1:14" s="8" customFormat="1" x14ac:dyDescent="0.2">
      <c r="B239" s="39"/>
      <c r="C239" s="9"/>
      <c r="F239" s="10"/>
      <c r="G239" s="10"/>
      <c r="H239" s="14"/>
      <c r="I239" s="12"/>
      <c r="J239" s="15"/>
      <c r="K239" s="12"/>
      <c r="L239" s="12"/>
      <c r="M239" s="12"/>
      <c r="N239" s="130"/>
    </row>
    <row r="240" spans="1:14" s="8" customFormat="1" x14ac:dyDescent="0.2">
      <c r="A240" s="36"/>
      <c r="B240" s="39"/>
      <c r="C240" s="37"/>
      <c r="D240" s="9"/>
      <c r="G240" s="9" t="s">
        <v>96</v>
      </c>
      <c r="I240" s="15"/>
      <c r="J240" s="12"/>
      <c r="K240" s="15">
        <v>50513160</v>
      </c>
      <c r="L240" s="38"/>
      <c r="M240" s="12"/>
      <c r="N240" s="130"/>
    </row>
    <row r="241" spans="1:19" s="8" customFormat="1" x14ac:dyDescent="0.2">
      <c r="B241" s="39"/>
      <c r="C241" s="9"/>
      <c r="F241" s="10"/>
      <c r="G241" s="10"/>
      <c r="H241" s="14"/>
      <c r="I241" s="12"/>
      <c r="J241" s="15"/>
      <c r="K241" s="12"/>
      <c r="L241" s="12"/>
      <c r="M241" s="12"/>
      <c r="N241" s="130"/>
      <c r="S241" s="27"/>
    </row>
    <row r="242" spans="1:19" s="8" customFormat="1" x14ac:dyDescent="0.2">
      <c r="A242" s="28"/>
      <c r="B242" s="110" t="s">
        <v>32</v>
      </c>
      <c r="C242" s="29" t="s">
        <v>33</v>
      </c>
      <c r="D242" s="30"/>
      <c r="E242" s="30"/>
      <c r="F242" s="31"/>
      <c r="G242" s="31" t="str">
        <f>+$S$1</f>
        <v>Saldo Contable al</v>
      </c>
      <c r="H242" s="32">
        <f>+$T$1</f>
        <v>42794</v>
      </c>
      <c r="I242" s="33"/>
      <c r="J242" s="34"/>
      <c r="K242" s="35">
        <f>SUM(K243:K244)</f>
        <v>631920</v>
      </c>
      <c r="L242" s="12" t="s">
        <v>258</v>
      </c>
      <c r="M242" s="12">
        <f>+BCE!H26</f>
        <v>631920</v>
      </c>
      <c r="N242" s="130">
        <f>+K242-M242</f>
        <v>0</v>
      </c>
    </row>
    <row r="243" spans="1:19" s="8" customFormat="1" x14ac:dyDescent="0.2">
      <c r="B243" s="39"/>
      <c r="C243" s="9"/>
      <c r="F243" s="10"/>
      <c r="G243" s="10"/>
      <c r="H243" s="14"/>
      <c r="I243" s="12"/>
      <c r="J243" s="15"/>
      <c r="K243" s="12"/>
      <c r="L243" s="12"/>
      <c r="N243" s="130"/>
    </row>
    <row r="244" spans="1:19" s="8" customFormat="1" x14ac:dyDescent="0.2">
      <c r="A244" s="36"/>
      <c r="B244" s="39"/>
      <c r="C244" s="37"/>
      <c r="D244" s="9"/>
      <c r="F244" s="37"/>
      <c r="G244" s="9" t="s">
        <v>366</v>
      </c>
      <c r="K244" s="15">
        <v>631920</v>
      </c>
      <c r="L244" s="39"/>
      <c r="N244" s="130"/>
    </row>
    <row r="245" spans="1:19" s="8" customFormat="1" x14ac:dyDescent="0.2">
      <c r="A245" s="36"/>
      <c r="B245" s="39"/>
      <c r="C245" s="37"/>
      <c r="D245" s="9"/>
      <c r="F245" s="37"/>
      <c r="G245" s="9"/>
      <c r="I245" s="36"/>
      <c r="K245" s="15"/>
      <c r="L245" s="39"/>
      <c r="N245" s="130"/>
    </row>
    <row r="246" spans="1:19" s="8" customFormat="1" x14ac:dyDescent="0.2">
      <c r="A246" s="28"/>
      <c r="B246" s="110" t="s">
        <v>34</v>
      </c>
      <c r="C246" s="29" t="s">
        <v>35</v>
      </c>
      <c r="D246" s="30"/>
      <c r="E246" s="30"/>
      <c r="F246" s="31"/>
      <c r="G246" s="31" t="str">
        <f>+$S$1</f>
        <v>Saldo Contable al</v>
      </c>
      <c r="H246" s="32">
        <f>+$T$1</f>
        <v>42794</v>
      </c>
      <c r="I246" s="33"/>
      <c r="J246" s="34"/>
      <c r="K246" s="35">
        <f>SUM(K247:K249)</f>
        <v>-20832651</v>
      </c>
      <c r="L246" s="12" t="s">
        <v>258</v>
      </c>
      <c r="M246" s="12">
        <f>-BCE!G27</f>
        <v>-20832651</v>
      </c>
      <c r="N246" s="130">
        <f>+K246-M246</f>
        <v>0</v>
      </c>
    </row>
    <row r="247" spans="1:19" s="8" customFormat="1" x14ac:dyDescent="0.2">
      <c r="B247" s="39"/>
      <c r="C247" s="9"/>
      <c r="G247" s="10"/>
      <c r="H247" s="14"/>
      <c r="I247" s="15"/>
      <c r="J247" s="12"/>
      <c r="K247" s="15"/>
      <c r="L247" s="12"/>
      <c r="N247" s="130"/>
    </row>
    <row r="248" spans="1:19" s="8" customFormat="1" x14ac:dyDescent="0.2">
      <c r="A248" s="36"/>
      <c r="B248" s="39"/>
      <c r="C248" s="37"/>
      <c r="D248" s="9"/>
      <c r="G248" s="9" t="s">
        <v>97</v>
      </c>
      <c r="I248" s="12"/>
      <c r="J248" s="15"/>
      <c r="K248" s="15">
        <v>-20832651</v>
      </c>
      <c r="L248" s="38"/>
      <c r="M248" s="12"/>
      <c r="N248" s="130"/>
    </row>
    <row r="249" spans="1:19" s="8" customFormat="1" x14ac:dyDescent="0.2">
      <c r="B249" s="39"/>
      <c r="C249" s="9"/>
      <c r="G249" s="10"/>
      <c r="H249" s="14"/>
      <c r="I249" s="15"/>
      <c r="J249" s="12"/>
      <c r="K249" s="15"/>
      <c r="L249" s="12"/>
      <c r="M249" s="12"/>
      <c r="N249" s="130"/>
    </row>
    <row r="250" spans="1:19" s="8" customFormat="1" x14ac:dyDescent="0.2">
      <c r="A250" s="28"/>
      <c r="B250" s="110" t="s">
        <v>36</v>
      </c>
      <c r="C250" s="29" t="s">
        <v>37</v>
      </c>
      <c r="D250" s="30"/>
      <c r="E250" s="30"/>
      <c r="F250" s="31"/>
      <c r="G250" s="31" t="str">
        <f>+$S$1</f>
        <v>Saldo Contable al</v>
      </c>
      <c r="H250" s="32">
        <f>+$T$1</f>
        <v>42794</v>
      </c>
      <c r="I250" s="33"/>
      <c r="J250" s="34"/>
      <c r="K250" s="35">
        <f>SUM(K251:K264)</f>
        <v>-10092304</v>
      </c>
      <c r="L250" s="12" t="s">
        <v>258</v>
      </c>
      <c r="M250" s="12">
        <f>-BCE!G28</f>
        <v>-10092304</v>
      </c>
      <c r="N250" s="130">
        <f>+K250-M250</f>
        <v>0</v>
      </c>
    </row>
    <row r="251" spans="1:19" s="8" customFormat="1" x14ac:dyDescent="0.2">
      <c r="B251" s="39"/>
      <c r="C251" s="9"/>
      <c r="F251" s="10"/>
      <c r="G251" s="10"/>
      <c r="H251" s="14"/>
      <c r="I251" s="12"/>
      <c r="J251" s="12"/>
      <c r="K251" s="12"/>
      <c r="L251" s="12"/>
      <c r="N251" s="130"/>
    </row>
    <row r="252" spans="1:19" s="8" customFormat="1" x14ac:dyDescent="0.2">
      <c r="A252" s="22" t="s">
        <v>355</v>
      </c>
      <c r="B252" s="25" t="s">
        <v>356</v>
      </c>
      <c r="D252" s="68">
        <v>160</v>
      </c>
      <c r="F252" s="170">
        <v>42789</v>
      </c>
      <c r="G252" s="56" t="s">
        <v>268</v>
      </c>
      <c r="I252" s="12"/>
      <c r="J252" s="58"/>
      <c r="K252" s="58">
        <v>-1260001</v>
      </c>
      <c r="L252" s="169" t="s">
        <v>367</v>
      </c>
      <c r="M252" s="12"/>
      <c r="N252" s="130"/>
    </row>
    <row r="253" spans="1:19" s="8" customFormat="1" x14ac:dyDescent="0.2">
      <c r="A253" s="22" t="s">
        <v>215</v>
      </c>
      <c r="B253" s="25" t="s">
        <v>216</v>
      </c>
      <c r="D253" s="68">
        <v>1907</v>
      </c>
      <c r="F253" s="170">
        <v>42735</v>
      </c>
      <c r="G253" s="56" t="s">
        <v>270</v>
      </c>
      <c r="I253" s="12"/>
      <c r="J253" s="58"/>
      <c r="K253" s="58">
        <f>-19546637+18762810</f>
        <v>-783827</v>
      </c>
      <c r="L253" s="169" t="s">
        <v>373</v>
      </c>
      <c r="M253" s="12"/>
      <c r="N253" s="130"/>
    </row>
    <row r="254" spans="1:19" s="8" customFormat="1" x14ac:dyDescent="0.2">
      <c r="A254" s="22" t="s">
        <v>349</v>
      </c>
      <c r="B254" s="25" t="s">
        <v>350</v>
      </c>
      <c r="D254" s="68">
        <v>39</v>
      </c>
      <c r="F254" s="170">
        <v>42773</v>
      </c>
      <c r="G254" s="56" t="s">
        <v>271</v>
      </c>
      <c r="I254" s="12"/>
      <c r="J254" s="58"/>
      <c r="K254" s="58">
        <v>-2308600</v>
      </c>
      <c r="L254" s="169" t="s">
        <v>368</v>
      </c>
      <c r="M254" s="12"/>
      <c r="N254" s="130"/>
    </row>
    <row r="255" spans="1:19" s="8" customFormat="1" x14ac:dyDescent="0.2">
      <c r="A255" s="22" t="s">
        <v>357</v>
      </c>
      <c r="B255" s="25" t="s">
        <v>358</v>
      </c>
      <c r="D255" s="68">
        <v>52</v>
      </c>
      <c r="F255" s="170">
        <v>42794</v>
      </c>
      <c r="G255" s="56" t="s">
        <v>272</v>
      </c>
      <c r="I255" s="12"/>
      <c r="J255" s="58"/>
      <c r="K255" s="58">
        <v>-3750000</v>
      </c>
      <c r="L255" s="169" t="s">
        <v>367</v>
      </c>
      <c r="M255" s="12"/>
      <c r="N255" s="130"/>
    </row>
    <row r="256" spans="1:19" s="8" customFormat="1" x14ac:dyDescent="0.2">
      <c r="A256" s="22" t="s">
        <v>353</v>
      </c>
      <c r="B256" s="25" t="s">
        <v>354</v>
      </c>
      <c r="D256" s="68">
        <v>12004401</v>
      </c>
      <c r="F256" s="170">
        <v>42788</v>
      </c>
      <c r="G256" s="56" t="s">
        <v>273</v>
      </c>
      <c r="I256" s="12"/>
      <c r="J256" s="58"/>
      <c r="K256" s="58">
        <v>-1420745</v>
      </c>
      <c r="L256" s="169" t="s">
        <v>367</v>
      </c>
      <c r="M256" s="12"/>
      <c r="N256" s="130"/>
    </row>
    <row r="257" spans="1:14" s="8" customFormat="1" x14ac:dyDescent="0.2">
      <c r="A257" s="22" t="s">
        <v>382</v>
      </c>
      <c r="B257" s="25" t="s">
        <v>383</v>
      </c>
      <c r="D257" s="68">
        <v>22814</v>
      </c>
      <c r="F257" s="170">
        <v>42669</v>
      </c>
      <c r="G257" s="56" t="s">
        <v>210</v>
      </c>
      <c r="I257" s="12"/>
      <c r="J257" s="58"/>
      <c r="K257" s="58">
        <v>-100</v>
      </c>
      <c r="L257" s="169" t="s">
        <v>387</v>
      </c>
      <c r="M257" s="12"/>
      <c r="N257" s="130"/>
    </row>
    <row r="258" spans="1:14" s="8" customFormat="1" x14ac:dyDescent="0.2">
      <c r="A258" s="22" t="s">
        <v>341</v>
      </c>
      <c r="B258" s="25" t="s">
        <v>342</v>
      </c>
      <c r="D258" s="68">
        <v>16086371</v>
      </c>
      <c r="F258" s="170">
        <v>42767</v>
      </c>
      <c r="G258" s="56" t="s">
        <v>274</v>
      </c>
      <c r="I258" s="12"/>
      <c r="J258" s="58"/>
      <c r="K258" s="58">
        <v>-259928</v>
      </c>
      <c r="L258" s="169" t="s">
        <v>374</v>
      </c>
      <c r="M258" s="12"/>
      <c r="N258" s="130"/>
    </row>
    <row r="259" spans="1:14" s="8" customFormat="1" x14ac:dyDescent="0.2">
      <c r="A259" s="22" t="s">
        <v>359</v>
      </c>
      <c r="B259" s="25" t="s">
        <v>360</v>
      </c>
      <c r="D259" s="68">
        <v>13117</v>
      </c>
      <c r="F259" s="170">
        <v>42787</v>
      </c>
      <c r="G259" s="56" t="s">
        <v>275</v>
      </c>
      <c r="I259" s="12"/>
      <c r="J259" s="58"/>
      <c r="K259" s="58">
        <v>-195001</v>
      </c>
      <c r="L259" s="169" t="s">
        <v>367</v>
      </c>
      <c r="M259" s="12"/>
      <c r="N259" s="130"/>
    </row>
    <row r="260" spans="1:14" s="8" customFormat="1" x14ac:dyDescent="0.2">
      <c r="A260" s="22" t="s">
        <v>339</v>
      </c>
      <c r="B260" s="25" t="s">
        <v>340</v>
      </c>
      <c r="D260" s="37">
        <v>6877374</v>
      </c>
      <c r="F260" s="170">
        <v>42767</v>
      </c>
      <c r="G260" s="9" t="s">
        <v>276</v>
      </c>
      <c r="I260" s="12"/>
      <c r="J260" s="15"/>
      <c r="K260" s="15">
        <v>-85248</v>
      </c>
      <c r="L260" s="38" t="s">
        <v>375</v>
      </c>
      <c r="M260" s="12"/>
      <c r="N260" s="130"/>
    </row>
    <row r="261" spans="1:14" s="8" customFormat="1" x14ac:dyDescent="0.2">
      <c r="A261" s="22" t="s">
        <v>339</v>
      </c>
      <c r="B261" s="25" t="s">
        <v>340</v>
      </c>
      <c r="D261" s="37">
        <v>6877390</v>
      </c>
      <c r="F261" s="170">
        <v>42767</v>
      </c>
      <c r="G261" s="9" t="s">
        <v>277</v>
      </c>
      <c r="I261" s="12"/>
      <c r="J261" s="15"/>
      <c r="K261" s="15">
        <v>-28854</v>
      </c>
      <c r="L261" s="38" t="s">
        <v>376</v>
      </c>
      <c r="M261" s="12"/>
      <c r="N261" s="130"/>
    </row>
    <row r="262" spans="1:14" s="8" customFormat="1" x14ac:dyDescent="0.2">
      <c r="A262" s="22"/>
      <c r="B262" s="25"/>
      <c r="C262" s="54"/>
      <c r="F262" s="55"/>
      <c r="G262" s="9"/>
      <c r="I262" s="36"/>
      <c r="K262" s="36"/>
      <c r="N262" s="130"/>
    </row>
    <row r="263" spans="1:14" x14ac:dyDescent="0.2">
      <c r="B263" s="7"/>
      <c r="I263" s="7"/>
      <c r="J263" s="7"/>
      <c r="K263" s="26"/>
      <c r="L263" s="7"/>
      <c r="M263" s="7"/>
    </row>
    <row r="264" spans="1:14" s="8" customFormat="1" x14ac:dyDescent="0.2">
      <c r="A264" s="36"/>
      <c r="B264" s="39"/>
      <c r="C264" s="37"/>
      <c r="D264" s="9"/>
      <c r="I264" s="12"/>
      <c r="J264" s="15"/>
      <c r="K264" s="15"/>
      <c r="L264" s="38"/>
      <c r="M264" s="12"/>
      <c r="N264" s="130"/>
    </row>
    <row r="265" spans="1:14" s="8" customFormat="1" x14ac:dyDescent="0.2">
      <c r="A265" s="28"/>
      <c r="B265" s="110" t="s">
        <v>38</v>
      </c>
      <c r="C265" s="29" t="s">
        <v>39</v>
      </c>
      <c r="D265" s="30"/>
      <c r="E265" s="30"/>
      <c r="F265" s="31"/>
      <c r="G265" s="31" t="str">
        <f>+$S$1</f>
        <v>Saldo Contable al</v>
      </c>
      <c r="H265" s="32">
        <f>+$T$1</f>
        <v>42794</v>
      </c>
      <c r="I265" s="33"/>
      <c r="J265" s="34"/>
      <c r="K265" s="35">
        <f>SUM(K266:K270)</f>
        <v>-106226</v>
      </c>
      <c r="L265" s="12" t="s">
        <v>258</v>
      </c>
      <c r="M265" s="12">
        <f>-+BCE!G29</f>
        <v>-106226</v>
      </c>
      <c r="N265" s="130">
        <f>+K265-M265</f>
        <v>0</v>
      </c>
    </row>
    <row r="266" spans="1:14" s="8" customFormat="1" x14ac:dyDescent="0.2">
      <c r="B266" s="39"/>
      <c r="C266" s="9"/>
      <c r="F266" s="10"/>
      <c r="G266" s="10"/>
      <c r="H266" s="14"/>
      <c r="I266" s="15"/>
      <c r="J266" s="12"/>
      <c r="K266" s="15"/>
      <c r="L266" s="12"/>
      <c r="N266" s="130"/>
    </row>
    <row r="267" spans="1:14" s="8" customFormat="1" x14ac:dyDescent="0.2">
      <c r="A267" s="71" t="s">
        <v>130</v>
      </c>
      <c r="B267" s="114"/>
      <c r="C267" s="72">
        <v>28</v>
      </c>
      <c r="D267" s="56" t="s">
        <v>108</v>
      </c>
      <c r="E267" s="68">
        <v>88</v>
      </c>
      <c r="F267" s="73">
        <v>42490</v>
      </c>
      <c r="G267" s="56" t="s">
        <v>198</v>
      </c>
      <c r="I267" s="67"/>
      <c r="K267" s="58">
        <v>-22222</v>
      </c>
      <c r="L267" s="8" t="s">
        <v>162</v>
      </c>
      <c r="M267" s="67"/>
      <c r="N267" s="130"/>
    </row>
    <row r="268" spans="1:14" s="8" customFormat="1" x14ac:dyDescent="0.2">
      <c r="A268" s="71" t="s">
        <v>196</v>
      </c>
      <c r="B268" s="114"/>
      <c r="C268" s="72">
        <v>23</v>
      </c>
      <c r="D268" s="56" t="s">
        <v>108</v>
      </c>
      <c r="E268" s="68">
        <v>66</v>
      </c>
      <c r="F268" s="73">
        <v>42695</v>
      </c>
      <c r="G268" s="56" t="s">
        <v>197</v>
      </c>
      <c r="I268" s="67"/>
      <c r="K268" s="58">
        <v>-84004</v>
      </c>
      <c r="L268" s="8" t="s">
        <v>162</v>
      </c>
      <c r="M268" s="67"/>
      <c r="N268" s="130"/>
    </row>
    <row r="269" spans="1:14" s="8" customFormat="1" x14ac:dyDescent="0.2">
      <c r="A269" s="25"/>
      <c r="B269" s="114"/>
      <c r="C269" s="54"/>
      <c r="F269" s="55"/>
      <c r="G269" s="55"/>
      <c r="H269" s="9"/>
      <c r="I269" s="36"/>
      <c r="K269" s="12"/>
      <c r="M269" s="36"/>
      <c r="N269" s="130"/>
    </row>
    <row r="270" spans="1:14" s="8" customFormat="1" x14ac:dyDescent="0.2">
      <c r="B270" s="39"/>
      <c r="C270" s="9"/>
      <c r="F270" s="10"/>
      <c r="G270" s="9"/>
      <c r="H270" s="14"/>
      <c r="I270" s="15"/>
      <c r="J270" s="12"/>
      <c r="K270" s="15"/>
      <c r="L270" s="12"/>
      <c r="M270" s="12"/>
      <c r="N270" s="130"/>
    </row>
    <row r="271" spans="1:14" s="8" customFormat="1" x14ac:dyDescent="0.2">
      <c r="A271" s="28"/>
      <c r="B271" s="110" t="s">
        <v>40</v>
      </c>
      <c r="C271" s="29" t="s">
        <v>41</v>
      </c>
      <c r="D271" s="30"/>
      <c r="E271" s="30"/>
      <c r="F271" s="31"/>
      <c r="G271" s="31" t="str">
        <f>+$S$1</f>
        <v>Saldo Contable al</v>
      </c>
      <c r="H271" s="32">
        <f>+$T$1</f>
        <v>42794</v>
      </c>
      <c r="I271" s="33"/>
      <c r="J271" s="34"/>
      <c r="K271" s="35">
        <f>SUM(K272:K274)</f>
        <v>0</v>
      </c>
      <c r="L271" s="12" t="s">
        <v>258</v>
      </c>
      <c r="M271" s="12">
        <f>+[1]BCE!H29-[1]BCE!I29</f>
        <v>0</v>
      </c>
      <c r="N271" s="130">
        <f>+K271-M271</f>
        <v>0</v>
      </c>
    </row>
    <row r="272" spans="1:14" s="8" customFormat="1" x14ac:dyDescent="0.2">
      <c r="B272" s="39"/>
      <c r="C272" s="9"/>
      <c r="F272" s="10"/>
      <c r="G272" s="10"/>
      <c r="H272" s="14"/>
      <c r="I272" s="15"/>
      <c r="J272" s="12"/>
      <c r="K272" s="15"/>
      <c r="L272" s="12"/>
      <c r="N272" s="130"/>
    </row>
    <row r="273" spans="1:14" s="8" customFormat="1" x14ac:dyDescent="0.2">
      <c r="A273" s="71"/>
      <c r="B273" s="114"/>
      <c r="C273" s="72"/>
      <c r="D273" s="56"/>
      <c r="E273" s="68"/>
      <c r="F273" s="73"/>
      <c r="G273" s="56"/>
      <c r="I273" s="67"/>
      <c r="K273" s="58"/>
      <c r="M273" s="67"/>
      <c r="N273" s="130"/>
    </row>
    <row r="274" spans="1:14" s="8" customFormat="1" x14ac:dyDescent="0.2">
      <c r="B274" s="39"/>
      <c r="C274" s="9"/>
      <c r="F274" s="10"/>
      <c r="G274" s="10"/>
      <c r="H274" s="14"/>
      <c r="I274" s="15"/>
      <c r="J274" s="12"/>
      <c r="K274" s="15"/>
      <c r="L274" s="12"/>
      <c r="M274" s="12"/>
      <c r="N274" s="130"/>
    </row>
    <row r="275" spans="1:14" s="8" customFormat="1" x14ac:dyDescent="0.2">
      <c r="A275" s="28"/>
      <c r="B275" s="110">
        <v>21050500</v>
      </c>
      <c r="C275" s="29" t="s">
        <v>121</v>
      </c>
      <c r="D275" s="30"/>
      <c r="E275" s="30"/>
      <c r="F275" s="31"/>
      <c r="G275" s="31" t="str">
        <f>+$S$1</f>
        <v>Saldo Contable al</v>
      </c>
      <c r="H275" s="32">
        <f>+$T$1</f>
        <v>42794</v>
      </c>
      <c r="I275" s="33"/>
      <c r="J275" s="34"/>
      <c r="K275" s="35">
        <f>SUM(K276:K278)</f>
        <v>0</v>
      </c>
      <c r="L275" s="12" t="s">
        <v>258</v>
      </c>
      <c r="M275" s="12"/>
      <c r="N275" s="130"/>
    </row>
    <row r="276" spans="1:14" s="8" customFormat="1" x14ac:dyDescent="0.2">
      <c r="B276" s="39"/>
      <c r="C276" s="9"/>
      <c r="F276" s="10"/>
      <c r="G276" s="10"/>
      <c r="H276" s="14"/>
      <c r="I276" s="15"/>
      <c r="J276" s="12"/>
      <c r="K276" s="15"/>
      <c r="L276" s="12"/>
      <c r="M276" s="12"/>
      <c r="N276" s="130"/>
    </row>
    <row r="277" spans="1:14" s="8" customFormat="1" x14ac:dyDescent="0.2">
      <c r="A277" s="67"/>
      <c r="B277" s="95"/>
      <c r="C277" s="68"/>
      <c r="D277" s="56"/>
      <c r="E277" s="56"/>
      <c r="F277" s="68"/>
      <c r="G277" s="56"/>
      <c r="K277" s="58"/>
      <c r="L277" s="38"/>
      <c r="N277" s="130"/>
    </row>
    <row r="278" spans="1:14" x14ac:dyDescent="0.2">
      <c r="M278" s="7"/>
    </row>
    <row r="279" spans="1:14" s="8" customFormat="1" x14ac:dyDescent="0.2">
      <c r="A279" s="28"/>
      <c r="B279" s="110">
        <v>21050600</v>
      </c>
      <c r="C279" s="29" t="s">
        <v>144</v>
      </c>
      <c r="D279" s="30"/>
      <c r="E279" s="30"/>
      <c r="F279" s="31"/>
      <c r="G279" s="31" t="str">
        <f>+$S$1</f>
        <v>Saldo Contable al</v>
      </c>
      <c r="H279" s="32">
        <f>+$T$1</f>
        <v>42794</v>
      </c>
      <c r="I279" s="33"/>
      <c r="J279" s="34"/>
      <c r="K279" s="35">
        <f>SUM(K280:K282)</f>
        <v>0</v>
      </c>
      <c r="L279" s="12" t="s">
        <v>258</v>
      </c>
      <c r="M279" s="12">
        <f>-BCE!G31</f>
        <v>0</v>
      </c>
      <c r="N279" s="130">
        <f>+K279-M279</f>
        <v>0</v>
      </c>
    </row>
    <row r="280" spans="1:14" s="8" customFormat="1" x14ac:dyDescent="0.2">
      <c r="B280" s="39"/>
      <c r="C280" s="9"/>
      <c r="F280" s="10"/>
      <c r="G280" s="10"/>
      <c r="H280" s="14"/>
      <c r="I280" s="15"/>
      <c r="J280" s="12"/>
      <c r="K280" s="15"/>
      <c r="L280" s="12"/>
      <c r="N280" s="130"/>
    </row>
    <row r="281" spans="1:14" s="8" customFormat="1" x14ac:dyDescent="0.2">
      <c r="B281" s="39"/>
      <c r="C281" s="9"/>
      <c r="F281" s="10"/>
      <c r="G281" s="10"/>
      <c r="H281" s="14"/>
      <c r="I281" s="15"/>
      <c r="J281" s="12"/>
      <c r="K281" s="15"/>
      <c r="L281" s="12"/>
      <c r="N281" s="130"/>
    </row>
    <row r="282" spans="1:14" s="8" customFormat="1" x14ac:dyDescent="0.2">
      <c r="B282" s="39"/>
      <c r="C282" s="9"/>
      <c r="F282" s="10"/>
      <c r="G282" s="10"/>
      <c r="H282" s="14"/>
      <c r="I282" s="15"/>
      <c r="J282" s="12"/>
      <c r="K282" s="15"/>
      <c r="L282" s="12"/>
      <c r="N282" s="130"/>
    </row>
    <row r="283" spans="1:14" s="8" customFormat="1" x14ac:dyDescent="0.2">
      <c r="A283" s="28"/>
      <c r="B283" s="110">
        <v>21050700</v>
      </c>
      <c r="C283" s="29" t="s">
        <v>265</v>
      </c>
      <c r="D283" s="30"/>
      <c r="E283" s="30"/>
      <c r="F283" s="31"/>
      <c r="G283" s="31" t="str">
        <f>+$S$1</f>
        <v>Saldo Contable al</v>
      </c>
      <c r="H283" s="32">
        <f>+$T$1</f>
        <v>42794</v>
      </c>
      <c r="I283" s="33"/>
      <c r="J283" s="34"/>
      <c r="K283" s="35">
        <f>SUM(K284:K286)</f>
        <v>-931775</v>
      </c>
      <c r="L283" s="12" t="s">
        <v>258</v>
      </c>
      <c r="M283" s="27">
        <f>-+BCE!G32</f>
        <v>-931775</v>
      </c>
      <c r="N283" s="130">
        <f>+K283-M283</f>
        <v>0</v>
      </c>
    </row>
    <row r="284" spans="1:14" s="8" customFormat="1" x14ac:dyDescent="0.2">
      <c r="B284" s="39"/>
      <c r="C284" s="9"/>
      <c r="F284" s="10"/>
      <c r="G284" s="10"/>
      <c r="H284" s="14"/>
      <c r="I284" s="15"/>
      <c r="J284" s="12"/>
      <c r="K284" s="15"/>
      <c r="L284" s="12"/>
      <c r="N284" s="130"/>
    </row>
    <row r="285" spans="1:14" s="8" customFormat="1" x14ac:dyDescent="0.2">
      <c r="B285" s="39"/>
      <c r="C285" s="9"/>
      <c r="F285" s="37">
        <v>201719</v>
      </c>
      <c r="G285" s="171" t="s">
        <v>369</v>
      </c>
      <c r="H285" s="10"/>
      <c r="I285" s="15"/>
      <c r="J285" s="12"/>
      <c r="K285" s="15">
        <v>-99613</v>
      </c>
      <c r="L285" s="12"/>
      <c r="N285" s="130"/>
    </row>
    <row r="286" spans="1:14" s="8" customFormat="1" x14ac:dyDescent="0.2">
      <c r="B286" s="39"/>
      <c r="C286" s="9"/>
      <c r="F286" s="37">
        <v>201718</v>
      </c>
      <c r="G286" s="171" t="s">
        <v>370</v>
      </c>
      <c r="H286" s="36"/>
      <c r="I286" s="15"/>
      <c r="J286" s="12"/>
      <c r="K286" s="15">
        <v>-832162</v>
      </c>
      <c r="L286" s="12"/>
      <c r="N286" s="130"/>
    </row>
    <row r="287" spans="1:14" s="8" customFormat="1" x14ac:dyDescent="0.2">
      <c r="B287" s="39"/>
      <c r="C287" s="9"/>
      <c r="F287" s="10"/>
      <c r="G287" s="10"/>
      <c r="H287" s="14"/>
      <c r="I287" s="15"/>
      <c r="J287" s="12"/>
      <c r="K287" s="15"/>
      <c r="L287" s="12"/>
      <c r="N287" s="130"/>
    </row>
    <row r="288" spans="1:14" s="8" customFormat="1" x14ac:dyDescent="0.2">
      <c r="B288" s="39"/>
      <c r="C288" s="9"/>
      <c r="F288" s="10"/>
      <c r="G288" s="10"/>
      <c r="H288" s="14"/>
      <c r="I288" s="15"/>
      <c r="J288" s="12"/>
      <c r="K288" s="15"/>
      <c r="L288" s="12"/>
      <c r="N288" s="130"/>
    </row>
    <row r="289" spans="1:14" s="8" customFormat="1" x14ac:dyDescent="0.2">
      <c r="A289" s="28"/>
      <c r="B289" s="110">
        <v>21080101</v>
      </c>
      <c r="C289" s="29" t="s">
        <v>136</v>
      </c>
      <c r="D289" s="30"/>
      <c r="E289" s="30"/>
      <c r="F289" s="31"/>
      <c r="G289" s="31" t="str">
        <f>+$S$1</f>
        <v>Saldo Contable al</v>
      </c>
      <c r="H289" s="32">
        <f>+$T$1</f>
        <v>42794</v>
      </c>
      <c r="I289" s="33"/>
      <c r="J289" s="34"/>
      <c r="K289" s="35">
        <f>SUM(K290:K293)</f>
        <v>-7197614</v>
      </c>
      <c r="L289" s="12" t="s">
        <v>258</v>
      </c>
      <c r="M289" s="12">
        <f>-BCE!G33</f>
        <v>-7197614</v>
      </c>
      <c r="N289" s="130">
        <f>+K289-M289</f>
        <v>0</v>
      </c>
    </row>
    <row r="290" spans="1:14" s="8" customFormat="1" x14ac:dyDescent="0.2">
      <c r="A290" s="36"/>
      <c r="B290" s="39"/>
      <c r="C290" s="37"/>
      <c r="D290" s="9"/>
      <c r="E290" s="9"/>
      <c r="F290" s="37"/>
      <c r="G290" s="9"/>
      <c r="N290" s="130"/>
    </row>
    <row r="291" spans="1:14" s="8" customFormat="1" x14ac:dyDescent="0.2">
      <c r="A291" s="22" t="s">
        <v>222</v>
      </c>
      <c r="B291" s="25" t="s">
        <v>201</v>
      </c>
      <c r="C291" s="54"/>
      <c r="D291" s="9"/>
      <c r="E291" s="37">
        <v>158</v>
      </c>
      <c r="F291" s="55">
        <v>42735</v>
      </c>
      <c r="G291" s="9" t="s">
        <v>223</v>
      </c>
      <c r="I291" s="36"/>
      <c r="K291" s="36">
        <v>-197614</v>
      </c>
      <c r="N291" s="130"/>
    </row>
    <row r="292" spans="1:14" s="8" customFormat="1" x14ac:dyDescent="0.2">
      <c r="A292" s="22" t="s">
        <v>208</v>
      </c>
      <c r="B292" s="25" t="s">
        <v>202</v>
      </c>
      <c r="C292" s="54"/>
      <c r="D292" s="9"/>
      <c r="E292" s="37">
        <v>158</v>
      </c>
      <c r="F292" s="55">
        <v>42735</v>
      </c>
      <c r="G292" s="9" t="s">
        <v>224</v>
      </c>
      <c r="I292" s="36"/>
      <c r="K292" s="36">
        <v>-7000000</v>
      </c>
      <c r="N292" s="130"/>
    </row>
    <row r="293" spans="1:14" s="8" customFormat="1" x14ac:dyDescent="0.2">
      <c r="A293" s="36"/>
      <c r="B293" s="39"/>
      <c r="C293" s="37"/>
      <c r="D293" s="9"/>
      <c r="E293" s="9"/>
      <c r="F293" s="37"/>
      <c r="G293" s="9"/>
      <c r="K293" s="15"/>
      <c r="L293" s="39"/>
      <c r="N293" s="130"/>
    </row>
    <row r="294" spans="1:14" s="8" customFormat="1" x14ac:dyDescent="0.2">
      <c r="A294" s="28"/>
      <c r="B294" s="110">
        <v>21080201</v>
      </c>
      <c r="C294" s="29" t="s">
        <v>211</v>
      </c>
      <c r="D294" s="30"/>
      <c r="E294" s="30"/>
      <c r="F294" s="31"/>
      <c r="G294" s="31" t="str">
        <f>+$S$1</f>
        <v>Saldo Contable al</v>
      </c>
      <c r="H294" s="32">
        <f>+$T$1</f>
        <v>42794</v>
      </c>
      <c r="I294" s="33"/>
      <c r="J294" s="34"/>
      <c r="K294" s="35">
        <f>SUM(K295:K297)</f>
        <v>-7769135</v>
      </c>
      <c r="L294" s="12" t="s">
        <v>258</v>
      </c>
      <c r="M294" s="12">
        <f>+[1]BCE!H32-[1]BCE!I32</f>
        <v>-7769135</v>
      </c>
      <c r="N294" s="130">
        <f>+K294-M294</f>
        <v>0</v>
      </c>
    </row>
    <row r="295" spans="1:14" s="8" customFormat="1" x14ac:dyDescent="0.2">
      <c r="A295" s="36"/>
      <c r="B295" s="39"/>
      <c r="C295" s="37"/>
      <c r="D295" s="9"/>
      <c r="E295" s="9"/>
      <c r="F295" s="37"/>
      <c r="G295" s="9"/>
      <c r="K295" s="15"/>
      <c r="L295" s="39"/>
      <c r="N295" s="130"/>
    </row>
    <row r="296" spans="1:14" s="8" customFormat="1" x14ac:dyDescent="0.2">
      <c r="A296" s="36"/>
      <c r="B296" s="39"/>
      <c r="C296" s="9" t="s">
        <v>225</v>
      </c>
      <c r="D296" s="9"/>
      <c r="E296" s="9"/>
      <c r="F296" s="37"/>
      <c r="G296" s="9"/>
      <c r="K296" s="15">
        <v>-7769135</v>
      </c>
      <c r="L296" s="39"/>
      <c r="N296" s="130"/>
    </row>
    <row r="297" spans="1:14" s="8" customFormat="1" x14ac:dyDescent="0.2">
      <c r="A297" s="36"/>
      <c r="B297" s="39"/>
      <c r="C297" s="37"/>
      <c r="D297" s="9"/>
      <c r="E297" s="9"/>
      <c r="F297" s="37"/>
      <c r="G297" s="9"/>
      <c r="K297" s="15"/>
      <c r="L297" s="39"/>
      <c r="N297" s="130"/>
    </row>
    <row r="298" spans="1:14" s="8" customFormat="1" x14ac:dyDescent="0.2">
      <c r="A298" s="28"/>
      <c r="B298" s="110" t="s">
        <v>42</v>
      </c>
      <c r="C298" s="29" t="s">
        <v>43</v>
      </c>
      <c r="D298" s="30"/>
      <c r="E298" s="30"/>
      <c r="F298" s="31"/>
      <c r="G298" s="31" t="str">
        <f>+$S$1</f>
        <v>Saldo Contable al</v>
      </c>
      <c r="H298" s="32">
        <f>+$T$1</f>
        <v>42794</v>
      </c>
      <c r="I298" s="33"/>
      <c r="J298" s="34"/>
      <c r="K298" s="35">
        <f>SUM(K299:K301)</f>
        <v>0</v>
      </c>
      <c r="L298" s="12"/>
      <c r="M298" s="12">
        <f>+[1]BCE!H33-[1]BCE!I33</f>
        <v>0</v>
      </c>
      <c r="N298" s="130">
        <f>+K298-M298</f>
        <v>0</v>
      </c>
    </row>
    <row r="299" spans="1:14" s="8" customFormat="1" x14ac:dyDescent="0.2">
      <c r="B299" s="39"/>
      <c r="C299" s="9"/>
      <c r="G299" s="10"/>
      <c r="H299" s="14"/>
      <c r="I299" s="15"/>
      <c r="J299" s="12"/>
      <c r="K299" s="15"/>
      <c r="L299" s="12"/>
      <c r="N299" s="130"/>
    </row>
    <row r="300" spans="1:14" s="8" customFormat="1" x14ac:dyDescent="0.2">
      <c r="B300" s="95"/>
      <c r="C300" s="56" t="s">
        <v>207</v>
      </c>
      <c r="G300" s="57"/>
      <c r="H300" s="93"/>
      <c r="I300" s="58"/>
      <c r="J300" s="12"/>
      <c r="K300" s="58"/>
      <c r="L300" s="12"/>
      <c r="M300" s="12"/>
      <c r="N300" s="130"/>
    </row>
    <row r="301" spans="1:14" s="8" customFormat="1" x14ac:dyDescent="0.2">
      <c r="B301" s="39"/>
      <c r="C301" s="9"/>
      <c r="G301" s="10"/>
      <c r="H301" s="14"/>
      <c r="I301" s="15"/>
      <c r="J301" s="12"/>
      <c r="K301" s="15"/>
      <c r="L301" s="12"/>
      <c r="M301" s="12"/>
      <c r="N301" s="130"/>
    </row>
    <row r="302" spans="1:14" s="8" customFormat="1" x14ac:dyDescent="0.2">
      <c r="A302" s="28"/>
      <c r="B302" s="110" t="s">
        <v>44</v>
      </c>
      <c r="C302" s="29" t="s">
        <v>45</v>
      </c>
      <c r="D302" s="30"/>
      <c r="E302" s="30"/>
      <c r="F302" s="31"/>
      <c r="G302" s="31" t="str">
        <f>+$S$1</f>
        <v>Saldo Contable al</v>
      </c>
      <c r="H302" s="32">
        <f>+$T$1</f>
        <v>42794</v>
      </c>
      <c r="I302" s="33"/>
      <c r="J302" s="34"/>
      <c r="K302" s="35">
        <f>SUM(K303:K304)</f>
        <v>0</v>
      </c>
      <c r="L302" s="12"/>
      <c r="M302" s="12">
        <f>+[1]BCE!H34-[1]BCE!I34</f>
        <v>0</v>
      </c>
      <c r="N302" s="130">
        <f>+K302-M302</f>
        <v>0</v>
      </c>
    </row>
    <row r="305" spans="1:14" s="8" customFormat="1" x14ac:dyDescent="0.2">
      <c r="B305" s="39"/>
      <c r="C305" s="9"/>
      <c r="G305" s="10"/>
      <c r="H305" s="14"/>
      <c r="I305" s="15"/>
      <c r="J305" s="12"/>
      <c r="K305" s="15"/>
      <c r="L305" s="12"/>
      <c r="M305" s="12"/>
      <c r="N305" s="130"/>
    </row>
    <row r="306" spans="1:14" s="8" customFormat="1" x14ac:dyDescent="0.2">
      <c r="A306" s="28"/>
      <c r="B306" s="110">
        <v>21080403</v>
      </c>
      <c r="C306" s="29" t="s">
        <v>226</v>
      </c>
      <c r="D306" s="30"/>
      <c r="E306" s="30"/>
      <c r="F306" s="31"/>
      <c r="G306" s="31" t="str">
        <f>+$S$1</f>
        <v>Saldo Contable al</v>
      </c>
      <c r="H306" s="32">
        <f>+$T$1</f>
        <v>42794</v>
      </c>
      <c r="I306" s="33"/>
      <c r="J306" s="34"/>
      <c r="K306" s="35">
        <f>SUM(K307:K308)</f>
        <v>0</v>
      </c>
      <c r="L306" s="12"/>
      <c r="M306" s="12">
        <f>+[1]BCE!H35-[1]BCE!I35</f>
        <v>0</v>
      </c>
      <c r="N306" s="130">
        <f>+K306-M306</f>
        <v>0</v>
      </c>
    </row>
    <row r="307" spans="1:14" s="8" customFormat="1" x14ac:dyDescent="0.2">
      <c r="B307" s="39"/>
      <c r="C307" s="9"/>
      <c r="G307" s="10"/>
      <c r="H307" s="14"/>
      <c r="I307" s="15"/>
      <c r="J307" s="12"/>
      <c r="K307" s="15"/>
      <c r="L307" s="12"/>
      <c r="M307" s="12"/>
      <c r="N307" s="130"/>
    </row>
    <row r="308" spans="1:14" s="8" customFormat="1" x14ac:dyDescent="0.2">
      <c r="B308" s="95"/>
      <c r="C308" s="56" t="s">
        <v>229</v>
      </c>
      <c r="G308" s="57"/>
      <c r="H308" s="93"/>
      <c r="I308" s="58"/>
      <c r="J308" s="12"/>
      <c r="K308" s="58"/>
      <c r="L308" s="12"/>
      <c r="N308" s="130"/>
    </row>
    <row r="309" spans="1:14" s="8" customFormat="1" x14ac:dyDescent="0.2">
      <c r="B309" s="39"/>
      <c r="C309" s="9"/>
      <c r="G309" s="10"/>
      <c r="H309" s="14"/>
      <c r="I309" s="15"/>
      <c r="J309" s="12"/>
      <c r="K309" s="15"/>
      <c r="L309" s="12"/>
      <c r="M309" s="12"/>
      <c r="N309" s="130"/>
    </row>
    <row r="310" spans="1:14" s="8" customFormat="1" x14ac:dyDescent="0.2">
      <c r="A310" s="28"/>
      <c r="B310" s="110" t="s">
        <v>46</v>
      </c>
      <c r="C310" s="29" t="s">
        <v>47</v>
      </c>
      <c r="D310" s="30"/>
      <c r="E310" s="30"/>
      <c r="F310" s="31"/>
      <c r="G310" s="31" t="str">
        <f>+$S$1</f>
        <v>Saldo Contable al</v>
      </c>
      <c r="H310" s="32">
        <f>+$T$1</f>
        <v>42794</v>
      </c>
      <c r="I310" s="33"/>
      <c r="J310" s="34"/>
      <c r="K310" s="35">
        <f>SUM(K311:K312)</f>
        <v>0</v>
      </c>
      <c r="L310" s="12"/>
      <c r="M310" s="12">
        <f>-+BCE!G38</f>
        <v>0</v>
      </c>
      <c r="N310" s="130">
        <f>+K310-M310</f>
        <v>0</v>
      </c>
    </row>
    <row r="311" spans="1:14" s="8" customFormat="1" x14ac:dyDescent="0.2">
      <c r="B311" s="39"/>
      <c r="C311" s="9"/>
      <c r="G311" s="10"/>
      <c r="H311" s="14"/>
      <c r="I311" s="15"/>
      <c r="J311" s="12"/>
      <c r="K311" s="15"/>
      <c r="L311" s="12"/>
      <c r="N311" s="130"/>
    </row>
    <row r="312" spans="1:14" s="8" customFormat="1" x14ac:dyDescent="0.2">
      <c r="B312" s="39"/>
      <c r="C312" s="9"/>
      <c r="G312" s="10"/>
      <c r="H312" s="14"/>
      <c r="I312" s="15"/>
      <c r="J312" s="12"/>
      <c r="K312" s="15"/>
      <c r="L312" s="12"/>
      <c r="M312" s="12"/>
      <c r="N312" s="130"/>
    </row>
    <row r="313" spans="1:14" s="8" customFormat="1" x14ac:dyDescent="0.2">
      <c r="A313" s="28"/>
      <c r="B313" s="110" t="s">
        <v>48</v>
      </c>
      <c r="C313" s="29" t="s">
        <v>49</v>
      </c>
      <c r="D313" s="30"/>
      <c r="E313" s="30"/>
      <c r="F313" s="31"/>
      <c r="G313" s="31" t="str">
        <f>+$S$1</f>
        <v>Saldo Contable al</v>
      </c>
      <c r="H313" s="32">
        <f>+$T$1</f>
        <v>42794</v>
      </c>
      <c r="I313" s="33"/>
      <c r="J313" s="34"/>
      <c r="K313" s="35">
        <f>SUM(K314:K316)</f>
        <v>0</v>
      </c>
      <c r="L313" s="12"/>
      <c r="M313" s="12">
        <f>+[1]BCE!H37-[1]BCE!I37</f>
        <v>0</v>
      </c>
      <c r="N313" s="130">
        <f>+K313-M313</f>
        <v>0</v>
      </c>
    </row>
    <row r="314" spans="1:14" s="8" customFormat="1" x14ac:dyDescent="0.2">
      <c r="B314" s="39"/>
      <c r="C314" s="9"/>
      <c r="G314" s="10"/>
      <c r="H314" s="14"/>
      <c r="I314" s="15"/>
      <c r="J314" s="12"/>
      <c r="K314" s="15"/>
      <c r="L314" s="12"/>
      <c r="N314" s="130"/>
    </row>
    <row r="315" spans="1:14" s="8" customFormat="1" x14ac:dyDescent="0.2">
      <c r="B315" s="39"/>
      <c r="C315" s="56" t="s">
        <v>207</v>
      </c>
      <c r="G315" s="10"/>
      <c r="H315" s="14"/>
      <c r="I315" s="15"/>
      <c r="J315" s="12"/>
      <c r="K315" s="15"/>
      <c r="L315" s="12"/>
      <c r="M315" s="12"/>
      <c r="N315" s="130"/>
    </row>
    <row r="316" spans="1:14" s="8" customFormat="1" x14ac:dyDescent="0.2">
      <c r="B316" s="39"/>
      <c r="C316" s="9"/>
      <c r="G316" s="10"/>
      <c r="H316" s="14"/>
      <c r="I316" s="15"/>
      <c r="J316" s="12"/>
      <c r="K316" s="15"/>
      <c r="L316" s="12"/>
      <c r="M316" s="12"/>
      <c r="N316" s="130"/>
    </row>
    <row r="317" spans="1:14" s="8" customFormat="1" x14ac:dyDescent="0.2">
      <c r="A317" s="28"/>
      <c r="B317" s="110" t="s">
        <v>50</v>
      </c>
      <c r="C317" s="29" t="s">
        <v>51</v>
      </c>
      <c r="D317" s="30"/>
      <c r="E317" s="30"/>
      <c r="F317" s="31"/>
      <c r="G317" s="31" t="str">
        <f>+$S$1</f>
        <v>Saldo Contable al</v>
      </c>
      <c r="H317" s="32">
        <f>+$T$1</f>
        <v>42794</v>
      </c>
      <c r="I317" s="33"/>
      <c r="J317" s="34"/>
      <c r="K317" s="35">
        <f>SUM(K318:K320)</f>
        <v>0</v>
      </c>
      <c r="L317" s="12"/>
      <c r="M317" s="12">
        <f>+[1]BCE!H38-[1]BCE!I38</f>
        <v>0</v>
      </c>
      <c r="N317" s="130">
        <f>+K317-M317</f>
        <v>0</v>
      </c>
    </row>
    <row r="318" spans="1:14" s="8" customFormat="1" x14ac:dyDescent="0.2">
      <c r="B318" s="39"/>
      <c r="C318" s="9"/>
      <c r="G318" s="10"/>
      <c r="H318" s="14"/>
      <c r="I318" s="15"/>
      <c r="J318" s="12"/>
      <c r="K318" s="15"/>
      <c r="L318" s="12"/>
      <c r="N318" s="130"/>
    </row>
    <row r="319" spans="1:14" s="8" customFormat="1" x14ac:dyDescent="0.2">
      <c r="B319" s="95"/>
      <c r="C319" s="56" t="s">
        <v>280</v>
      </c>
      <c r="G319" s="57"/>
      <c r="H319" s="93"/>
      <c r="I319" s="58"/>
      <c r="J319" s="12"/>
      <c r="K319" s="58"/>
      <c r="L319" s="12"/>
      <c r="N319" s="130"/>
    </row>
    <row r="320" spans="1:14" s="8" customFormat="1" x14ac:dyDescent="0.2">
      <c r="B320" s="39"/>
      <c r="C320" s="9"/>
      <c r="G320" s="10"/>
      <c r="H320" s="14"/>
      <c r="I320" s="15"/>
      <c r="J320" s="12"/>
      <c r="K320" s="15"/>
      <c r="L320" s="12"/>
      <c r="M320" s="12"/>
      <c r="N320" s="130"/>
    </row>
    <row r="321" spans="1:14" s="8" customFormat="1" x14ac:dyDescent="0.2">
      <c r="A321" s="28"/>
      <c r="B321" s="110" t="s">
        <v>52</v>
      </c>
      <c r="C321" s="29" t="s">
        <v>53</v>
      </c>
      <c r="D321" s="30"/>
      <c r="E321" s="30"/>
      <c r="F321" s="31"/>
      <c r="G321" s="31" t="str">
        <f>+$S$1</f>
        <v>Saldo Contable al</v>
      </c>
      <c r="H321" s="32">
        <f>+$T$1</f>
        <v>42794</v>
      </c>
      <c r="I321" s="33"/>
      <c r="J321" s="34"/>
      <c r="K321" s="35">
        <f>SUM(K322:K324)</f>
        <v>-1942005</v>
      </c>
      <c r="L321" s="12" t="s">
        <v>258</v>
      </c>
      <c r="M321" s="12">
        <f>-+BCE!G41</f>
        <v>-1942005</v>
      </c>
      <c r="N321" s="130">
        <f>+K321-M321</f>
        <v>0</v>
      </c>
    </row>
    <row r="322" spans="1:14" s="8" customFormat="1" x14ac:dyDescent="0.2">
      <c r="B322" s="39"/>
      <c r="C322" s="9"/>
      <c r="F322" s="10"/>
      <c r="G322" s="10"/>
      <c r="H322" s="14"/>
      <c r="I322" s="12"/>
      <c r="J322" s="15"/>
      <c r="K322" s="12"/>
      <c r="L322" s="12"/>
      <c r="N322" s="130"/>
    </row>
    <row r="323" spans="1:14" s="8" customFormat="1" x14ac:dyDescent="0.2">
      <c r="B323" s="95"/>
      <c r="C323" s="56" t="s">
        <v>280</v>
      </c>
      <c r="D323" s="68"/>
      <c r="E323" s="56"/>
      <c r="F323" s="57"/>
      <c r="G323" s="56"/>
      <c r="H323" s="93"/>
      <c r="I323" s="12"/>
      <c r="J323" s="58"/>
      <c r="K323" s="12">
        <v>-1942005</v>
      </c>
      <c r="L323" s="12"/>
      <c r="M323" s="12"/>
      <c r="N323" s="130"/>
    </row>
    <row r="324" spans="1:14" s="8" customFormat="1" x14ac:dyDescent="0.2">
      <c r="B324" s="39"/>
      <c r="C324" s="9"/>
      <c r="F324" s="10"/>
      <c r="G324" s="10"/>
      <c r="H324" s="14"/>
      <c r="I324" s="12"/>
      <c r="J324" s="15"/>
      <c r="K324" s="12"/>
      <c r="L324" s="12"/>
      <c r="M324" s="12"/>
      <c r="N324" s="130"/>
    </row>
    <row r="325" spans="1:14" s="8" customFormat="1" x14ac:dyDescent="0.2">
      <c r="A325" s="28"/>
      <c r="B325" s="110" t="s">
        <v>54</v>
      </c>
      <c r="C325" s="29" t="s">
        <v>55</v>
      </c>
      <c r="D325" s="30"/>
      <c r="E325" s="30"/>
      <c r="F325" s="31"/>
      <c r="G325" s="31" t="str">
        <f>+$S$1</f>
        <v>Saldo Contable al</v>
      </c>
      <c r="H325" s="32">
        <f>+$T$1</f>
        <v>42794</v>
      </c>
      <c r="I325" s="33"/>
      <c r="J325" s="34"/>
      <c r="K325" s="35">
        <f>SUM(K326:K329)</f>
        <v>-800522</v>
      </c>
      <c r="L325" s="12" t="s">
        <v>258</v>
      </c>
      <c r="M325" s="12">
        <f>-+BCE!G42</f>
        <v>-800522</v>
      </c>
      <c r="N325" s="130">
        <f>+K325-M325</f>
        <v>0</v>
      </c>
    </row>
    <row r="326" spans="1:14" s="8" customFormat="1" x14ac:dyDescent="0.2">
      <c r="B326" s="39"/>
      <c r="C326" s="9"/>
      <c r="F326" s="10"/>
      <c r="G326" s="10"/>
      <c r="H326" s="14"/>
      <c r="I326" s="15"/>
      <c r="J326" s="12"/>
      <c r="K326" s="15"/>
      <c r="L326" s="12"/>
      <c r="N326" s="130"/>
    </row>
    <row r="327" spans="1:14" s="8" customFormat="1" x14ac:dyDescent="0.2">
      <c r="A327" s="67"/>
      <c r="B327" s="95"/>
      <c r="C327" s="56" t="s">
        <v>230</v>
      </c>
      <c r="D327" s="56"/>
      <c r="F327" s="68"/>
      <c r="G327" s="56"/>
      <c r="K327" s="58">
        <v>-222222</v>
      </c>
      <c r="L327" s="169" t="s">
        <v>368</v>
      </c>
      <c r="N327" s="130"/>
    </row>
    <row r="328" spans="1:14" s="8" customFormat="1" x14ac:dyDescent="0.2">
      <c r="A328" s="36"/>
      <c r="B328" s="39"/>
      <c r="C328" s="56" t="s">
        <v>371</v>
      </c>
      <c r="D328" s="176"/>
      <c r="E328" s="9"/>
      <c r="F328" s="37"/>
      <c r="G328" s="9"/>
      <c r="H328" s="36"/>
      <c r="K328" s="15">
        <v>-578300</v>
      </c>
      <c r="L328" s="39"/>
      <c r="N328" s="130"/>
    </row>
    <row r="329" spans="1:14" s="8" customFormat="1" x14ac:dyDescent="0.2">
      <c r="B329" s="39"/>
      <c r="C329" s="9"/>
      <c r="F329" s="10"/>
      <c r="G329" s="10"/>
      <c r="H329" s="14"/>
      <c r="I329" s="15"/>
      <c r="J329" s="12"/>
      <c r="K329" s="15"/>
      <c r="L329" s="12"/>
      <c r="M329" s="12"/>
      <c r="N329" s="130"/>
    </row>
    <row r="330" spans="1:14" s="8" customFormat="1" x14ac:dyDescent="0.2">
      <c r="A330" s="28"/>
      <c r="B330" s="110" t="s">
        <v>56</v>
      </c>
      <c r="C330" s="29" t="s">
        <v>57</v>
      </c>
      <c r="D330" s="30"/>
      <c r="E330" s="30"/>
      <c r="F330" s="31"/>
      <c r="G330" s="31" t="str">
        <f>+$S$1</f>
        <v>Saldo Contable al</v>
      </c>
      <c r="H330" s="32">
        <f>+$T$1</f>
        <v>42794</v>
      </c>
      <c r="I330" s="33"/>
      <c r="J330" s="34"/>
      <c r="K330" s="35">
        <f>SUM(K331:K334)</f>
        <v>-55487</v>
      </c>
      <c r="L330" s="12" t="s">
        <v>258</v>
      </c>
      <c r="M330" s="12">
        <f>-+BCE!G43</f>
        <v>-55487</v>
      </c>
      <c r="N330" s="130">
        <f>+K330-M330</f>
        <v>0</v>
      </c>
    </row>
    <row r="331" spans="1:14" s="8" customFormat="1" x14ac:dyDescent="0.2">
      <c r="B331" s="39"/>
      <c r="C331" s="9"/>
      <c r="G331" s="10"/>
      <c r="H331" s="14"/>
      <c r="I331" s="15"/>
      <c r="J331" s="12"/>
      <c r="K331" s="15"/>
      <c r="L331" s="12"/>
      <c r="N331" s="130"/>
    </row>
    <row r="332" spans="1:14" s="8" customFormat="1" x14ac:dyDescent="0.2">
      <c r="B332" s="95"/>
      <c r="C332" s="56" t="s">
        <v>280</v>
      </c>
      <c r="G332" s="57"/>
      <c r="H332" s="93"/>
      <c r="I332" s="58"/>
      <c r="J332" s="12"/>
      <c r="K332" s="58">
        <v>-55487</v>
      </c>
      <c r="L332" s="12"/>
      <c r="M332" s="12"/>
      <c r="N332" s="130"/>
    </row>
    <row r="333" spans="1:14" s="8" customFormat="1" x14ac:dyDescent="0.2">
      <c r="B333" s="95"/>
      <c r="C333" s="56"/>
      <c r="G333" s="57"/>
      <c r="H333" s="93"/>
      <c r="I333" s="58"/>
      <c r="J333" s="12"/>
      <c r="K333" s="58"/>
      <c r="L333" s="12"/>
      <c r="M333" s="12"/>
      <c r="N333" s="130"/>
    </row>
    <row r="334" spans="1:14" s="8" customFormat="1" x14ac:dyDescent="0.2">
      <c r="B334" s="39"/>
      <c r="C334" s="9"/>
      <c r="G334" s="10"/>
      <c r="H334" s="14"/>
      <c r="I334" s="15"/>
      <c r="J334" s="12"/>
      <c r="K334" s="15"/>
      <c r="L334" s="12"/>
      <c r="M334" s="12"/>
      <c r="N334" s="130"/>
    </row>
    <row r="335" spans="1:14" s="8" customFormat="1" x14ac:dyDescent="0.2">
      <c r="A335" s="28"/>
      <c r="B335" s="110" t="s">
        <v>58</v>
      </c>
      <c r="C335" s="29" t="s">
        <v>59</v>
      </c>
      <c r="D335" s="30"/>
      <c r="E335" s="30"/>
      <c r="F335" s="31"/>
      <c r="G335" s="31" t="str">
        <f>+$S$1</f>
        <v>Saldo Contable al</v>
      </c>
      <c r="H335" s="32">
        <f>+$T$1</f>
        <v>42794</v>
      </c>
      <c r="I335" s="33"/>
      <c r="J335" s="34"/>
      <c r="K335" s="35">
        <f>SUM(K336:K338)</f>
        <v>-2414856190</v>
      </c>
      <c r="L335" s="12" t="s">
        <v>258</v>
      </c>
      <c r="M335" s="12">
        <f>-BCE!G44</f>
        <v>-2414856190</v>
      </c>
      <c r="N335" s="130">
        <f>+K335-M335</f>
        <v>0</v>
      </c>
    </row>
    <row r="336" spans="1:14" s="8" customFormat="1" x14ac:dyDescent="0.2">
      <c r="B336" s="39"/>
      <c r="C336" s="9"/>
      <c r="G336" s="10"/>
      <c r="H336" s="14"/>
      <c r="I336" s="15"/>
      <c r="J336" s="12"/>
      <c r="K336" s="15"/>
      <c r="L336" s="12"/>
      <c r="N336" s="130"/>
    </row>
    <row r="337" spans="1:14" s="8" customFormat="1" x14ac:dyDescent="0.2">
      <c r="B337" s="109" t="s">
        <v>153</v>
      </c>
      <c r="C337" s="9"/>
      <c r="G337" s="10"/>
      <c r="H337" s="14"/>
      <c r="I337" s="15"/>
      <c r="J337" s="12"/>
      <c r="K337" s="15">
        <v>-2414856190</v>
      </c>
      <c r="L337" s="12"/>
      <c r="M337" s="12"/>
      <c r="N337" s="130"/>
    </row>
    <row r="338" spans="1:14" s="8" customFormat="1" x14ac:dyDescent="0.2">
      <c r="B338" s="39"/>
      <c r="C338" s="9"/>
      <c r="G338" s="10"/>
      <c r="H338" s="14"/>
      <c r="I338" s="15"/>
      <c r="J338" s="12"/>
      <c r="K338" s="15"/>
      <c r="L338" s="12"/>
      <c r="M338" s="12"/>
      <c r="N338" s="130"/>
    </row>
    <row r="339" spans="1:14" s="8" customFormat="1" x14ac:dyDescent="0.2">
      <c r="A339" s="28"/>
      <c r="B339" s="110" t="s">
        <v>60</v>
      </c>
      <c r="C339" s="29" t="s">
        <v>61</v>
      </c>
      <c r="D339" s="30"/>
      <c r="E339" s="30"/>
      <c r="F339" s="31"/>
      <c r="G339" s="31" t="str">
        <f>+$S$1</f>
        <v>Saldo Contable al</v>
      </c>
      <c r="H339" s="32">
        <f>+$T$1</f>
        <v>42794</v>
      </c>
      <c r="I339" s="33"/>
      <c r="J339" s="34"/>
      <c r="K339" s="35">
        <f>SUM(K340:K342)</f>
        <v>-969602156</v>
      </c>
      <c r="L339" s="12" t="s">
        <v>258</v>
      </c>
      <c r="M339" s="12">
        <f>-+BCE!G45</f>
        <v>-969602156</v>
      </c>
      <c r="N339" s="130">
        <f>+K339-M339</f>
        <v>0</v>
      </c>
    </row>
    <row r="340" spans="1:14" s="8" customFormat="1" x14ac:dyDescent="0.2">
      <c r="B340" s="39"/>
      <c r="C340" s="9"/>
      <c r="G340" s="10"/>
      <c r="H340" s="14"/>
      <c r="I340" s="15"/>
      <c r="J340" s="12"/>
      <c r="K340" s="15"/>
      <c r="L340" s="12"/>
      <c r="N340" s="130"/>
    </row>
    <row r="341" spans="1:14" s="8" customFormat="1" x14ac:dyDescent="0.2">
      <c r="B341" s="109" t="s">
        <v>153</v>
      </c>
      <c r="C341" s="9"/>
      <c r="G341" s="10"/>
      <c r="H341" s="14"/>
      <c r="I341" s="15"/>
      <c r="J341" s="12"/>
      <c r="K341" s="15">
        <v>-969602156</v>
      </c>
      <c r="L341" s="12"/>
      <c r="M341" s="12"/>
      <c r="N341" s="130"/>
    </row>
    <row r="342" spans="1:14" s="8" customFormat="1" x14ac:dyDescent="0.2">
      <c r="B342" s="39"/>
      <c r="C342" s="9"/>
      <c r="G342" s="10"/>
      <c r="H342" s="14"/>
      <c r="I342" s="15"/>
      <c r="J342" s="12"/>
      <c r="K342" s="15"/>
      <c r="L342" s="12"/>
      <c r="M342" s="12"/>
      <c r="N342" s="130"/>
    </row>
    <row r="343" spans="1:14" s="8" customFormat="1" x14ac:dyDescent="0.2">
      <c r="A343" s="28"/>
      <c r="B343" s="110" t="s">
        <v>62</v>
      </c>
      <c r="C343" s="29" t="s">
        <v>63</v>
      </c>
      <c r="D343" s="30"/>
      <c r="E343" s="30"/>
      <c r="F343" s="31"/>
      <c r="G343" s="31" t="str">
        <f>+$S$1</f>
        <v>Saldo Contable al</v>
      </c>
      <c r="H343" s="32">
        <f>+$T$1</f>
        <v>42794</v>
      </c>
      <c r="I343" s="33"/>
      <c r="J343" s="34"/>
      <c r="K343" s="35">
        <f>SUM(K344:K346)</f>
        <v>1737117526</v>
      </c>
      <c r="L343" s="12" t="s">
        <v>258</v>
      </c>
      <c r="M343" s="12">
        <f>+BCE!F46</f>
        <v>1737117526</v>
      </c>
      <c r="N343" s="130">
        <f>+K343-M343</f>
        <v>0</v>
      </c>
    </row>
    <row r="345" spans="1:14" x14ac:dyDescent="0.2">
      <c r="B345" s="109" t="s">
        <v>153</v>
      </c>
      <c r="K345" s="11">
        <v>1737117526</v>
      </c>
    </row>
    <row r="347" spans="1:14" s="8" customFormat="1" x14ac:dyDescent="0.2">
      <c r="A347" s="28"/>
      <c r="B347" s="110">
        <v>23080000</v>
      </c>
      <c r="C347" s="29" t="s">
        <v>212</v>
      </c>
      <c r="D347" s="30"/>
      <c r="E347" s="30"/>
      <c r="F347" s="31"/>
      <c r="G347" s="31" t="str">
        <f>+$S$1</f>
        <v>Saldo Contable al</v>
      </c>
      <c r="H347" s="32">
        <f>+$T$1</f>
        <v>42794</v>
      </c>
      <c r="I347" s="33"/>
      <c r="J347" s="34"/>
      <c r="K347" s="35">
        <f>SUM(K348:K350)</f>
        <v>-786953702</v>
      </c>
      <c r="L347" s="12" t="s">
        <v>258</v>
      </c>
      <c r="M347" s="12">
        <f>-BCE!G47</f>
        <v>-786953702</v>
      </c>
      <c r="N347" s="130">
        <f>+K347-M347</f>
        <v>0</v>
      </c>
    </row>
    <row r="349" spans="1:14" x14ac:dyDescent="0.2">
      <c r="B349" s="109" t="s">
        <v>153</v>
      </c>
      <c r="K349" s="11">
        <v>-786953702</v>
      </c>
    </row>
    <row r="1721" spans="7:7" x14ac:dyDescent="0.2">
      <c r="G1721" s="7" t="s">
        <v>146</v>
      </c>
    </row>
  </sheetData>
  <mergeCells count="2">
    <mergeCell ref="A2:K2"/>
    <mergeCell ref="A3:K3"/>
  </mergeCells>
  <pageMargins left="1.2736614173228347" right="0.70866141732283472" top="0.74803149606299213" bottom="0.74803149606299213" header="0.31496062992125984" footer="0.31496062992125984"/>
  <pageSetup scale="95" orientation="landscape" horizontalDpi="4294967293" verticalDpi="4294967293" r:id="rId1"/>
  <rowBreaks count="17" manualBreakCount="17">
    <brk id="12" max="10" man="1"/>
    <brk id="38" max="10" man="1"/>
    <brk id="60" max="10" man="1"/>
    <brk id="82" max="10" man="1"/>
    <brk id="117" max="10" man="1"/>
    <brk id="139" max="10" man="1"/>
    <brk id="160" max="10" man="1"/>
    <brk id="174" max="10" man="1"/>
    <brk id="178" max="10" man="1"/>
    <brk id="182" max="10" man="1"/>
    <brk id="224" max="10" man="1"/>
    <brk id="249" max="10" man="1"/>
    <brk id="274" max="10" man="1"/>
    <brk id="288" max="10" man="1"/>
    <brk id="297" max="10" man="1"/>
    <brk id="324" max="10" man="1"/>
    <brk id="334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workbookViewId="0">
      <selection activeCell="H1" sqref="H1:J1048576"/>
    </sheetView>
  </sheetViews>
  <sheetFormatPr baseColWidth="10" defaultColWidth="9.140625" defaultRowHeight="15" x14ac:dyDescent="0.25"/>
  <cols>
    <col min="2" max="2" width="31" customWidth="1"/>
    <col min="3" max="4" width="14.140625" style="2" customWidth="1"/>
    <col min="5" max="5" width="14.140625" customWidth="1"/>
    <col min="6" max="6" width="14.140625" style="127" customWidth="1"/>
    <col min="7" max="7" width="14.42578125" style="127" customWidth="1"/>
    <col min="8" max="10" width="12" style="127" hidden="1" customWidth="1"/>
    <col min="11" max="11" width="14.28515625" style="127" bestFit="1" customWidth="1"/>
    <col min="12" max="12" width="12.7109375" bestFit="1" customWidth="1"/>
    <col min="13" max="14" width="13.5703125" bestFit="1" customWidth="1"/>
    <col min="15" max="15" width="11" bestFit="1" customWidth="1"/>
  </cols>
  <sheetData>
    <row r="1" spans="1:16" x14ac:dyDescent="0.25">
      <c r="C1" s="1"/>
      <c r="D1" s="1"/>
      <c r="F1" s="126"/>
      <c r="M1" s="126"/>
      <c r="O1" s="87"/>
      <c r="P1" s="87"/>
    </row>
    <row r="2" spans="1:16" x14ac:dyDescent="0.25">
      <c r="A2" s="115" t="str">
        <f>+BCE!C1</f>
        <v>PARTIDO DEMOCRATA CRISTIANO</v>
      </c>
      <c r="M2" s="94"/>
      <c r="N2" s="94"/>
      <c r="O2" s="94"/>
      <c r="P2" s="94"/>
    </row>
    <row r="3" spans="1:16" s="94" customFormat="1" x14ac:dyDescent="0.25">
      <c r="A3" s="115"/>
      <c r="C3" s="2"/>
      <c r="D3" s="2"/>
      <c r="F3" s="127"/>
      <c r="G3" s="127"/>
      <c r="H3" s="127"/>
      <c r="I3" s="127"/>
      <c r="J3" s="127"/>
      <c r="K3" s="127"/>
      <c r="M3"/>
      <c r="N3"/>
      <c r="O3"/>
      <c r="P3"/>
    </row>
    <row r="4" spans="1:16" ht="21" x14ac:dyDescent="0.35">
      <c r="A4" s="220" t="s">
        <v>157</v>
      </c>
      <c r="B4" s="220"/>
      <c r="C4" s="220"/>
      <c r="D4" s="220"/>
      <c r="E4" s="220"/>
      <c r="F4" s="220"/>
      <c r="M4" s="82"/>
      <c r="N4" s="82"/>
      <c r="O4" s="94"/>
      <c r="P4" s="94"/>
    </row>
    <row r="5" spans="1:16" s="94" customFormat="1" x14ac:dyDescent="0.25">
      <c r="A5" s="221" t="str">
        <f>+BCE!F6</f>
        <v>Desde 01 de enero 2017 hasta 28 de febrero 2017</v>
      </c>
      <c r="B5" s="222"/>
      <c r="C5" s="222"/>
      <c r="D5" s="222"/>
      <c r="E5" s="222"/>
      <c r="F5" s="222"/>
      <c r="G5" s="127"/>
      <c r="H5" s="127"/>
      <c r="I5" s="127"/>
      <c r="J5" s="127"/>
      <c r="K5" s="127"/>
      <c r="M5"/>
      <c r="N5"/>
      <c r="O5"/>
      <c r="P5"/>
    </row>
    <row r="6" spans="1:16" ht="15.75" thickBot="1" x14ac:dyDescent="0.3">
      <c r="O6" s="82"/>
      <c r="P6" s="82"/>
    </row>
    <row r="7" spans="1:16" s="82" customFormat="1" ht="15.75" thickBot="1" x14ac:dyDescent="0.3">
      <c r="A7" s="80"/>
      <c r="B7" s="81" t="s">
        <v>158</v>
      </c>
      <c r="C7" s="84" t="s">
        <v>153</v>
      </c>
      <c r="D7" s="84" t="s">
        <v>154</v>
      </c>
      <c r="E7" s="117" t="s">
        <v>155</v>
      </c>
      <c r="F7" s="79" t="s">
        <v>156</v>
      </c>
      <c r="G7" s="125"/>
      <c r="H7" s="125"/>
      <c r="I7" s="125"/>
      <c r="J7" s="125"/>
      <c r="K7" s="125"/>
      <c r="M7"/>
      <c r="N7"/>
      <c r="O7"/>
      <c r="P7"/>
    </row>
    <row r="8" spans="1:16" x14ac:dyDescent="0.25">
      <c r="A8" s="74">
        <v>11010301</v>
      </c>
      <c r="B8" s="75" t="s">
        <v>10</v>
      </c>
      <c r="C8" s="85">
        <v>17097071</v>
      </c>
      <c r="D8" s="116">
        <f t="shared" ref="D8:D14" si="0">+H8-C8</f>
        <v>55930618</v>
      </c>
      <c r="E8" s="85">
        <f t="shared" ref="E8:E14" si="1">+I8</f>
        <v>11445111</v>
      </c>
      <c r="F8" s="76">
        <f t="shared" ref="F8:F14" si="2">+C8+D8-E8</f>
        <v>61582578</v>
      </c>
      <c r="H8" s="127">
        <f>+BCE!D10</f>
        <v>73027689</v>
      </c>
      <c r="I8" s="127">
        <f>+BCE!E10</f>
        <v>11445111</v>
      </c>
      <c r="J8" s="127">
        <f>+BCE!F10</f>
        <v>61582578</v>
      </c>
    </row>
    <row r="9" spans="1:16" x14ac:dyDescent="0.25">
      <c r="A9" s="74">
        <v>11010302</v>
      </c>
      <c r="B9" s="75" t="s">
        <v>12</v>
      </c>
      <c r="C9" s="85">
        <v>978340</v>
      </c>
      <c r="D9" s="116">
        <f t="shared" si="0"/>
        <v>1630615</v>
      </c>
      <c r="E9" s="85">
        <f t="shared" si="1"/>
        <v>1100471</v>
      </c>
      <c r="F9" s="76">
        <f t="shared" si="2"/>
        <v>1508484</v>
      </c>
      <c r="H9" s="127">
        <f>+BCE!D11</f>
        <v>2608955</v>
      </c>
      <c r="I9" s="127">
        <f>+BCE!E11</f>
        <v>1100471</v>
      </c>
      <c r="J9" s="127">
        <f>+BCE!F11</f>
        <v>1508484</v>
      </c>
    </row>
    <row r="10" spans="1:16" x14ac:dyDescent="0.25">
      <c r="A10" s="74">
        <v>11010303</v>
      </c>
      <c r="B10" s="75" t="s">
        <v>14</v>
      </c>
      <c r="C10" s="85">
        <v>0</v>
      </c>
      <c r="D10" s="116">
        <f t="shared" si="0"/>
        <v>3947</v>
      </c>
      <c r="E10" s="85">
        <f t="shared" si="1"/>
        <v>0</v>
      </c>
      <c r="F10" s="76">
        <f t="shared" si="2"/>
        <v>3947</v>
      </c>
      <c r="H10" s="127">
        <f>+BCE!D12</f>
        <v>3947</v>
      </c>
      <c r="I10" s="127">
        <f>+BCE!E12</f>
        <v>0</v>
      </c>
      <c r="J10" s="127">
        <f>+BCE!F12</f>
        <v>3947</v>
      </c>
      <c r="M10" s="94"/>
      <c r="N10" s="94"/>
    </row>
    <row r="11" spans="1:16" x14ac:dyDescent="0.25">
      <c r="A11" s="74">
        <v>11010304</v>
      </c>
      <c r="B11" s="75" t="s">
        <v>141</v>
      </c>
      <c r="C11" s="85">
        <v>2258708</v>
      </c>
      <c r="D11" s="116">
        <f t="shared" si="0"/>
        <v>256945029</v>
      </c>
      <c r="E11" s="85">
        <f t="shared" si="1"/>
        <v>122385748</v>
      </c>
      <c r="F11" s="76">
        <f t="shared" si="2"/>
        <v>136817989</v>
      </c>
      <c r="H11" s="127">
        <f>+BCE!D13</f>
        <v>259203737</v>
      </c>
      <c r="I11" s="127">
        <f>+BCE!E13</f>
        <v>122385748</v>
      </c>
      <c r="J11" s="127">
        <f>+BCE!F13</f>
        <v>136817989</v>
      </c>
      <c r="L11" s="16"/>
    </row>
    <row r="12" spans="1:16" x14ac:dyDescent="0.25">
      <c r="A12" s="74">
        <v>11010305</v>
      </c>
      <c r="B12" s="75" t="s">
        <v>165</v>
      </c>
      <c r="C12" s="85">
        <v>51087</v>
      </c>
      <c r="D12" s="116">
        <f t="shared" si="0"/>
        <v>0</v>
      </c>
      <c r="E12" s="85">
        <f t="shared" si="1"/>
        <v>0</v>
      </c>
      <c r="F12" s="76">
        <f t="shared" si="2"/>
        <v>51087</v>
      </c>
      <c r="H12" s="127">
        <f>+BCE!D14</f>
        <v>51087</v>
      </c>
      <c r="I12" s="127">
        <f>+BCE!E14</f>
        <v>0</v>
      </c>
      <c r="J12" s="127">
        <f>+BCE!F14</f>
        <v>51087</v>
      </c>
      <c r="O12" s="94"/>
      <c r="P12" s="94"/>
    </row>
    <row r="13" spans="1:16" s="94" customFormat="1" x14ac:dyDescent="0.25">
      <c r="A13" s="74">
        <v>11010306</v>
      </c>
      <c r="B13" s="75" t="s">
        <v>178</v>
      </c>
      <c r="C13" s="85">
        <v>3841</v>
      </c>
      <c r="D13" s="116">
        <f>+H13-C13</f>
        <v>0</v>
      </c>
      <c r="E13" s="85">
        <f>+I13</f>
        <v>0</v>
      </c>
      <c r="F13" s="76">
        <f>+C13+D13-E13</f>
        <v>3841</v>
      </c>
      <c r="G13" s="127"/>
      <c r="H13" s="127">
        <f>+BCE!D15</f>
        <v>3841</v>
      </c>
      <c r="I13" s="127">
        <f>+BCE!E15</f>
        <v>0</v>
      </c>
      <c r="J13" s="127">
        <f>+BCE!F15</f>
        <v>3841</v>
      </c>
      <c r="K13" s="127"/>
      <c r="M13"/>
      <c r="N13"/>
      <c r="O13"/>
      <c r="P13"/>
    </row>
    <row r="14" spans="1:16" ht="15.75" thickBot="1" x14ac:dyDescent="0.3">
      <c r="A14" s="74">
        <v>11050400</v>
      </c>
      <c r="B14" s="75" t="s">
        <v>17</v>
      </c>
      <c r="C14" s="85">
        <v>50000000</v>
      </c>
      <c r="D14" s="116">
        <f t="shared" si="0"/>
        <v>0</v>
      </c>
      <c r="E14" s="85">
        <f t="shared" si="1"/>
        <v>50000000</v>
      </c>
      <c r="F14" s="76">
        <f t="shared" si="2"/>
        <v>0</v>
      </c>
      <c r="H14" s="127">
        <f>+BCE!D17</f>
        <v>50000000</v>
      </c>
      <c r="I14" s="127">
        <f>+BCE!E17</f>
        <v>50000000</v>
      </c>
      <c r="J14" s="127">
        <f>+BCE!F17</f>
        <v>0</v>
      </c>
    </row>
    <row r="15" spans="1:16" ht="15.75" thickBot="1" x14ac:dyDescent="0.3">
      <c r="A15" s="77"/>
      <c r="B15" s="78" t="s">
        <v>80</v>
      </c>
      <c r="C15" s="86">
        <f>SUM(C8:C14)</f>
        <v>70389047</v>
      </c>
      <c r="D15" s="86">
        <f>SUM(D8:D14)</f>
        <v>314510209</v>
      </c>
      <c r="E15" s="86">
        <f>SUM(E8:E14)</f>
        <v>184931330</v>
      </c>
      <c r="F15" s="83">
        <f>SUM(F8:F14)</f>
        <v>199967926</v>
      </c>
      <c r="J15" s="127">
        <f>+BCE!F17</f>
        <v>0</v>
      </c>
    </row>
    <row r="16" spans="1:16" ht="15.75" thickBot="1" x14ac:dyDescent="0.3"/>
    <row r="17" spans="1:6" ht="16.5" thickBot="1" x14ac:dyDescent="0.3">
      <c r="A17" s="97"/>
      <c r="B17" s="98" t="s">
        <v>160</v>
      </c>
      <c r="C17" s="98"/>
      <c r="D17" s="98"/>
      <c r="E17" s="99"/>
      <c r="F17" s="124">
        <f>+F15-C15</f>
        <v>129578879</v>
      </c>
    </row>
    <row r="18" spans="1:6" hidden="1" x14ac:dyDescent="0.25">
      <c r="C18" s="2" t="s">
        <v>159</v>
      </c>
      <c r="F18" s="127">
        <f>+BCE!J79</f>
        <v>189413894</v>
      </c>
    </row>
    <row r="19" spans="1:6" hidden="1" x14ac:dyDescent="0.25">
      <c r="C19" s="2" t="s">
        <v>161</v>
      </c>
      <c r="F19" s="127">
        <f>+F18-F17</f>
        <v>59835015</v>
      </c>
    </row>
  </sheetData>
  <mergeCells count="2">
    <mergeCell ref="A4:F4"/>
    <mergeCell ref="A5:F5"/>
  </mergeCells>
  <pageMargins left="0.7" right="0.7" top="0.75" bottom="0.75" header="0.3" footer="0.3"/>
  <pageSetup scale="94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8"/>
  <sheetViews>
    <sheetView workbookViewId="0">
      <selection activeCell="C27" sqref="C27"/>
    </sheetView>
  </sheetViews>
  <sheetFormatPr baseColWidth="10" defaultRowHeight="15" x14ac:dyDescent="0.25"/>
  <cols>
    <col min="1" max="1" width="32.5703125" bestFit="1" customWidth="1"/>
  </cols>
  <sheetData>
    <row r="1" spans="1:2" x14ac:dyDescent="0.25">
      <c r="A1" s="115" t="str">
        <f>+BCE!C1</f>
        <v>PARTIDO DEMOCRATA CRISTIANO</v>
      </c>
      <c r="B1" s="94"/>
    </row>
    <row r="2" spans="1:2" x14ac:dyDescent="0.25">
      <c r="A2" s="94"/>
      <c r="B2" s="94"/>
    </row>
    <row r="3" spans="1:2" x14ac:dyDescent="0.25">
      <c r="A3" s="88" t="s">
        <v>167</v>
      </c>
    </row>
    <row r="4" spans="1:2" x14ac:dyDescent="0.25">
      <c r="A4" s="88"/>
    </row>
    <row r="5" spans="1:2" x14ac:dyDescent="0.25">
      <c r="A5" t="str">
        <f>+BCE!C42</f>
        <v>Retenciones Honorarios y Dietas</v>
      </c>
      <c r="B5" s="131">
        <f>-+LH!K25</f>
        <v>-578300</v>
      </c>
    </row>
    <row r="6" spans="1:2" x14ac:dyDescent="0.25">
      <c r="A6" s="94" t="str">
        <f>+BCE!C43</f>
        <v>Retenciones Impto. Unico 2º Categ.</v>
      </c>
      <c r="B6" s="131">
        <f>-LR!$K$44</f>
        <v>-55487</v>
      </c>
    </row>
    <row r="8" spans="1:2" ht="15.75" thickBot="1" x14ac:dyDescent="0.3">
      <c r="A8" s="89" t="s">
        <v>168</v>
      </c>
      <c r="B8" s="90">
        <f>SUM(B5:B7)</f>
        <v>-633787</v>
      </c>
    </row>
  </sheetData>
  <pageMargins left="0.7" right="0.7" top="0.75" bottom="0.75" header="0.3" footer="0.3"/>
  <pageSetup paperSize="12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04"/>
  <sheetViews>
    <sheetView workbookViewId="0"/>
  </sheetViews>
  <sheetFormatPr baseColWidth="10" defaultRowHeight="15" x14ac:dyDescent="0.25"/>
  <cols>
    <col min="1" max="1" width="9.5703125" style="3" customWidth="1"/>
    <col min="2" max="2" width="6" style="3" bestFit="1" customWidth="1"/>
    <col min="3" max="3" width="9" style="3" customWidth="1"/>
    <col min="4" max="4" width="7.85546875" style="3" bestFit="1" customWidth="1"/>
    <col min="5" max="5" width="3.28515625" style="3" bestFit="1" customWidth="1"/>
    <col min="6" max="6" width="8.7109375" style="3" bestFit="1" customWidth="1"/>
    <col min="7" max="7" width="51.140625" style="3" bestFit="1" customWidth="1"/>
    <col min="8" max="8" width="2.85546875" style="3" customWidth="1"/>
    <col min="9" max="10" width="10.85546875" style="3" bestFit="1" customWidth="1"/>
    <col min="11" max="11" width="11.42578125" style="3"/>
    <col min="12" max="12" width="3.85546875" style="3" bestFit="1" customWidth="1"/>
    <col min="13" max="16384" width="11.42578125" style="3"/>
  </cols>
  <sheetData>
    <row r="1" spans="1:12" x14ac:dyDescent="0.25">
      <c r="A1" s="4" t="s">
        <v>0</v>
      </c>
      <c r="C1" s="5" t="s">
        <v>1</v>
      </c>
      <c r="I1" s="4"/>
    </row>
    <row r="2" spans="1:12" x14ac:dyDescent="0.25">
      <c r="A2" s="4" t="s">
        <v>283</v>
      </c>
      <c r="C2" s="5" t="s">
        <v>3</v>
      </c>
    </row>
    <row r="3" spans="1:12" x14ac:dyDescent="0.25">
      <c r="A3" s="4" t="s">
        <v>4</v>
      </c>
      <c r="C3" s="5" t="s">
        <v>5</v>
      </c>
    </row>
    <row r="4" spans="1:12" x14ac:dyDescent="0.25">
      <c r="A4" s="4" t="s">
        <v>7</v>
      </c>
      <c r="C4" s="5" t="s">
        <v>8</v>
      </c>
    </row>
    <row r="6" spans="1:12" ht="20.25" x14ac:dyDescent="0.25">
      <c r="G6" s="187" t="s">
        <v>1369</v>
      </c>
    </row>
    <row r="8" spans="1:12" x14ac:dyDescent="0.25">
      <c r="G8" s="188" t="s">
        <v>362</v>
      </c>
    </row>
    <row r="11" spans="1:12" x14ac:dyDescent="0.25">
      <c r="A11" s="197" t="s">
        <v>391</v>
      </c>
    </row>
    <row r="12" spans="1:12" x14ac:dyDescent="0.25">
      <c r="A12" s="197" t="s">
        <v>81</v>
      </c>
      <c r="G12" s="198" t="s">
        <v>1370</v>
      </c>
      <c r="I12" s="199">
        <v>0</v>
      </c>
      <c r="J12" s="199">
        <v>0</v>
      </c>
      <c r="K12" s="199">
        <v>0</v>
      </c>
    </row>
    <row r="13" spans="1:12" x14ac:dyDescent="0.25">
      <c r="A13" s="200" t="s">
        <v>82</v>
      </c>
      <c r="B13" s="200" t="s">
        <v>83</v>
      </c>
      <c r="C13" s="201" t="s">
        <v>84</v>
      </c>
      <c r="D13" s="200" t="s">
        <v>85</v>
      </c>
      <c r="E13" s="200" t="s">
        <v>86</v>
      </c>
      <c r="F13" s="201" t="s">
        <v>87</v>
      </c>
      <c r="G13" s="200" t="s">
        <v>88</v>
      </c>
      <c r="I13" s="201" t="s">
        <v>1371</v>
      </c>
      <c r="J13" s="201" t="s">
        <v>1372</v>
      </c>
      <c r="K13" s="201" t="s">
        <v>89</v>
      </c>
    </row>
    <row r="14" spans="1:12" x14ac:dyDescent="0.25">
      <c r="A14" s="195">
        <v>1</v>
      </c>
      <c r="B14" s="194" t="s">
        <v>81</v>
      </c>
      <c r="C14" s="196">
        <v>1</v>
      </c>
      <c r="D14" s="194" t="s">
        <v>90</v>
      </c>
      <c r="F14" s="196">
        <v>0</v>
      </c>
      <c r="G14" s="194" t="s">
        <v>650</v>
      </c>
      <c r="I14" s="195">
        <v>500000</v>
      </c>
      <c r="K14" s="202">
        <v>500000</v>
      </c>
      <c r="L14" s="200" t="s">
        <v>1373</v>
      </c>
    </row>
    <row r="15" spans="1:12" x14ac:dyDescent="0.25">
      <c r="G15" s="203" t="s">
        <v>1374</v>
      </c>
      <c r="I15" s="204">
        <v>500000</v>
      </c>
      <c r="J15" s="204">
        <v>0</v>
      </c>
      <c r="K15" s="204">
        <v>500000</v>
      </c>
      <c r="L15" s="205" t="s">
        <v>1373</v>
      </c>
    </row>
    <row r="16" spans="1:12" x14ac:dyDescent="0.25">
      <c r="G16" s="203" t="s">
        <v>1368</v>
      </c>
      <c r="I16" s="206">
        <v>500000</v>
      </c>
      <c r="J16" s="206">
        <v>0</v>
      </c>
      <c r="K16" s="206">
        <v>500000</v>
      </c>
      <c r="L16" s="203" t="s">
        <v>1375</v>
      </c>
    </row>
    <row r="17" spans="1:12" x14ac:dyDescent="0.25">
      <c r="A17" s="190" t="s">
        <v>1376</v>
      </c>
      <c r="I17" s="206">
        <v>500000</v>
      </c>
      <c r="J17" s="206">
        <v>0</v>
      </c>
      <c r="K17" s="206">
        <v>500000</v>
      </c>
      <c r="L17" s="194" t="s">
        <v>1375</v>
      </c>
    </row>
    <row r="18" spans="1:12" x14ac:dyDescent="0.25">
      <c r="A18" s="197" t="s">
        <v>1377</v>
      </c>
    </row>
    <row r="19" spans="1:12" x14ac:dyDescent="0.25">
      <c r="A19" s="197" t="s">
        <v>81</v>
      </c>
      <c r="G19" s="198" t="s">
        <v>1370</v>
      </c>
      <c r="I19" s="199">
        <v>0</v>
      </c>
      <c r="J19" s="199">
        <v>0</v>
      </c>
      <c r="K19" s="199">
        <v>0</v>
      </c>
    </row>
    <row r="20" spans="1:12" x14ac:dyDescent="0.25">
      <c r="A20" s="200" t="s">
        <v>82</v>
      </c>
      <c r="B20" s="200" t="s">
        <v>83</v>
      </c>
      <c r="C20" s="201" t="s">
        <v>84</v>
      </c>
      <c r="D20" s="200" t="s">
        <v>85</v>
      </c>
      <c r="E20" s="200" t="s">
        <v>86</v>
      </c>
      <c r="F20" s="201" t="s">
        <v>87</v>
      </c>
      <c r="G20" s="200" t="s">
        <v>88</v>
      </c>
      <c r="I20" s="201" t="s">
        <v>1371</v>
      </c>
      <c r="J20" s="201" t="s">
        <v>1372</v>
      </c>
      <c r="K20" s="201" t="s">
        <v>89</v>
      </c>
    </row>
    <row r="21" spans="1:12" x14ac:dyDescent="0.25">
      <c r="A21" s="195">
        <v>18</v>
      </c>
      <c r="B21" s="194" t="s">
        <v>81</v>
      </c>
      <c r="C21" s="196">
        <v>27</v>
      </c>
      <c r="D21" s="194" t="s">
        <v>90</v>
      </c>
      <c r="F21" s="196">
        <v>1</v>
      </c>
      <c r="G21" s="194" t="s">
        <v>759</v>
      </c>
      <c r="K21" s="202">
        <v>0</v>
      </c>
    </row>
    <row r="22" spans="1:12" x14ac:dyDescent="0.25">
      <c r="A22" s="195">
        <v>18</v>
      </c>
      <c r="B22" s="194" t="s">
        <v>81</v>
      </c>
      <c r="C22" s="196">
        <v>27</v>
      </c>
      <c r="D22" s="194" t="s">
        <v>90</v>
      </c>
      <c r="F22" s="196">
        <v>1</v>
      </c>
      <c r="G22" s="194" t="s">
        <v>759</v>
      </c>
      <c r="K22" s="202">
        <v>0</v>
      </c>
    </row>
    <row r="23" spans="1:12" x14ac:dyDescent="0.25">
      <c r="A23" s="195">
        <v>18</v>
      </c>
      <c r="B23" s="194" t="s">
        <v>81</v>
      </c>
      <c r="C23" s="196">
        <v>47</v>
      </c>
      <c r="D23" s="194" t="s">
        <v>90</v>
      </c>
      <c r="F23" s="196">
        <v>0</v>
      </c>
      <c r="G23" s="194" t="s">
        <v>759</v>
      </c>
      <c r="K23" s="202">
        <v>0</v>
      </c>
    </row>
    <row r="24" spans="1:12" x14ac:dyDescent="0.25">
      <c r="A24" s="195">
        <v>18</v>
      </c>
      <c r="B24" s="194" t="s">
        <v>81</v>
      </c>
      <c r="C24" s="196">
        <v>47</v>
      </c>
      <c r="D24" s="194" t="s">
        <v>90</v>
      </c>
      <c r="F24" s="196">
        <v>0</v>
      </c>
      <c r="G24" s="194" t="s">
        <v>759</v>
      </c>
      <c r="K24" s="202">
        <v>0</v>
      </c>
    </row>
    <row r="25" spans="1:12" x14ac:dyDescent="0.25">
      <c r="G25" s="203" t="s">
        <v>1374</v>
      </c>
      <c r="I25" s="204">
        <v>0</v>
      </c>
      <c r="J25" s="204">
        <v>0</v>
      </c>
      <c r="K25" s="204">
        <v>0</v>
      </c>
    </row>
    <row r="26" spans="1:12" x14ac:dyDescent="0.25">
      <c r="G26" s="203" t="s">
        <v>1368</v>
      </c>
      <c r="I26" s="206">
        <v>0</v>
      </c>
      <c r="J26" s="206">
        <v>0</v>
      </c>
      <c r="K26" s="206">
        <v>0</v>
      </c>
    </row>
    <row r="27" spans="1:12" x14ac:dyDescent="0.25">
      <c r="A27" s="190" t="s">
        <v>1378</v>
      </c>
      <c r="I27" s="206">
        <v>0</v>
      </c>
      <c r="J27" s="206">
        <v>0</v>
      </c>
      <c r="K27" s="206">
        <v>0</v>
      </c>
      <c r="L27" s="194" t="s">
        <v>1379</v>
      </c>
    </row>
    <row r="28" spans="1:12" x14ac:dyDescent="0.25">
      <c r="A28" s="197" t="s">
        <v>395</v>
      </c>
    </row>
    <row r="29" spans="1:12" x14ac:dyDescent="0.25">
      <c r="A29" s="197" t="s">
        <v>81</v>
      </c>
      <c r="G29" s="198" t="s">
        <v>1370</v>
      </c>
      <c r="I29" s="199">
        <v>0</v>
      </c>
      <c r="J29" s="199">
        <v>0</v>
      </c>
      <c r="K29" s="199">
        <v>0</v>
      </c>
    </row>
    <row r="30" spans="1:12" x14ac:dyDescent="0.25">
      <c r="A30" s="200" t="s">
        <v>82</v>
      </c>
      <c r="B30" s="200" t="s">
        <v>83</v>
      </c>
      <c r="C30" s="201" t="s">
        <v>84</v>
      </c>
      <c r="D30" s="200" t="s">
        <v>85</v>
      </c>
      <c r="E30" s="200" t="s">
        <v>86</v>
      </c>
      <c r="F30" s="201" t="s">
        <v>87</v>
      </c>
      <c r="G30" s="200" t="s">
        <v>88</v>
      </c>
      <c r="I30" s="201" t="s">
        <v>1371</v>
      </c>
      <c r="J30" s="201" t="s">
        <v>1372</v>
      </c>
      <c r="K30" s="201" t="s">
        <v>89</v>
      </c>
    </row>
    <row r="31" spans="1:12" x14ac:dyDescent="0.25">
      <c r="A31" s="195">
        <v>1</v>
      </c>
      <c r="B31" s="194" t="s">
        <v>81</v>
      </c>
      <c r="C31" s="196">
        <v>1</v>
      </c>
      <c r="D31" s="194" t="s">
        <v>90</v>
      </c>
      <c r="F31" s="196">
        <v>0</v>
      </c>
      <c r="G31" s="194" t="s">
        <v>650</v>
      </c>
      <c r="I31" s="195">
        <v>17097071</v>
      </c>
      <c r="K31" s="202">
        <v>17097071</v>
      </c>
      <c r="L31" s="200" t="s">
        <v>1373</v>
      </c>
    </row>
    <row r="32" spans="1:12" x14ac:dyDescent="0.25">
      <c r="A32" s="195">
        <v>3</v>
      </c>
      <c r="B32" s="194" t="s">
        <v>81</v>
      </c>
      <c r="C32" s="196">
        <v>2</v>
      </c>
      <c r="D32" s="194" t="s">
        <v>1380</v>
      </c>
      <c r="F32" s="196">
        <v>1</v>
      </c>
      <c r="G32" s="194" t="s">
        <v>665</v>
      </c>
      <c r="I32" s="195">
        <v>10000</v>
      </c>
      <c r="K32" s="202">
        <v>17107071</v>
      </c>
      <c r="L32" s="200" t="s">
        <v>1373</v>
      </c>
    </row>
    <row r="33" spans="1:12" x14ac:dyDescent="0.25">
      <c r="A33" s="195">
        <v>3</v>
      </c>
      <c r="B33" s="194" t="s">
        <v>81</v>
      </c>
      <c r="C33" s="196">
        <v>3</v>
      </c>
      <c r="D33" s="194" t="s">
        <v>1380</v>
      </c>
      <c r="F33" s="196">
        <v>1</v>
      </c>
      <c r="G33" s="194" t="s">
        <v>670</v>
      </c>
      <c r="I33" s="195">
        <v>50000</v>
      </c>
      <c r="K33" s="202">
        <v>17157071</v>
      </c>
      <c r="L33" s="200" t="s">
        <v>1373</v>
      </c>
    </row>
    <row r="34" spans="1:12" x14ac:dyDescent="0.25">
      <c r="A34" s="195">
        <v>4</v>
      </c>
      <c r="B34" s="194" t="s">
        <v>81</v>
      </c>
      <c r="C34" s="196">
        <v>5</v>
      </c>
      <c r="D34" s="194" t="s">
        <v>1380</v>
      </c>
      <c r="F34" s="196">
        <v>1</v>
      </c>
      <c r="G34" s="194" t="s">
        <v>678</v>
      </c>
      <c r="I34" s="195">
        <v>40000</v>
      </c>
      <c r="K34" s="202">
        <v>17197071</v>
      </c>
      <c r="L34" s="200" t="s">
        <v>1373</v>
      </c>
    </row>
    <row r="35" spans="1:12" x14ac:dyDescent="0.25">
      <c r="A35" s="195">
        <v>5</v>
      </c>
      <c r="B35" s="194" t="s">
        <v>81</v>
      </c>
      <c r="C35" s="196">
        <v>7</v>
      </c>
      <c r="D35" s="194" t="s">
        <v>92</v>
      </c>
      <c r="F35" s="196">
        <v>4531868</v>
      </c>
      <c r="G35" s="194" t="s">
        <v>686</v>
      </c>
      <c r="J35" s="195">
        <v>287199</v>
      </c>
      <c r="K35" s="202">
        <v>16909872</v>
      </c>
      <c r="L35" s="200" t="s">
        <v>1373</v>
      </c>
    </row>
    <row r="36" spans="1:12" x14ac:dyDescent="0.25">
      <c r="A36" s="195">
        <v>5</v>
      </c>
      <c r="B36" s="194" t="s">
        <v>81</v>
      </c>
      <c r="C36" s="196">
        <v>8</v>
      </c>
      <c r="D36" s="194" t="s">
        <v>92</v>
      </c>
      <c r="F36" s="196">
        <v>4531869</v>
      </c>
      <c r="G36" s="194" t="s">
        <v>689</v>
      </c>
      <c r="J36" s="195">
        <v>171136</v>
      </c>
      <c r="K36" s="202">
        <v>16738736</v>
      </c>
      <c r="L36" s="200" t="s">
        <v>1373</v>
      </c>
    </row>
    <row r="37" spans="1:12" x14ac:dyDescent="0.25">
      <c r="A37" s="195">
        <v>5</v>
      </c>
      <c r="B37" s="194" t="s">
        <v>81</v>
      </c>
      <c r="C37" s="196">
        <v>9</v>
      </c>
      <c r="D37" s="194" t="s">
        <v>1380</v>
      </c>
      <c r="F37" s="196">
        <v>1</v>
      </c>
      <c r="G37" s="194" t="s">
        <v>692</v>
      </c>
      <c r="I37" s="195">
        <v>150000</v>
      </c>
      <c r="K37" s="202">
        <v>16888736</v>
      </c>
      <c r="L37" s="200" t="s">
        <v>1373</v>
      </c>
    </row>
    <row r="38" spans="1:12" x14ac:dyDescent="0.25">
      <c r="A38" s="195">
        <v>6</v>
      </c>
      <c r="B38" s="194" t="s">
        <v>81</v>
      </c>
      <c r="C38" s="196">
        <v>13</v>
      </c>
      <c r="D38" s="194" t="s">
        <v>1380</v>
      </c>
      <c r="F38" s="196">
        <v>1</v>
      </c>
      <c r="G38" s="194" t="s">
        <v>705</v>
      </c>
      <c r="I38" s="195">
        <v>310966</v>
      </c>
      <c r="K38" s="202">
        <v>17199702</v>
      </c>
      <c r="L38" s="200" t="s">
        <v>1373</v>
      </c>
    </row>
    <row r="39" spans="1:12" x14ac:dyDescent="0.25">
      <c r="A39" s="195">
        <v>6</v>
      </c>
      <c r="B39" s="194" t="s">
        <v>81</v>
      </c>
      <c r="C39" s="196">
        <v>14</v>
      </c>
      <c r="D39" s="194" t="s">
        <v>1380</v>
      </c>
      <c r="F39" s="196">
        <v>1</v>
      </c>
      <c r="G39" s="194" t="s">
        <v>709</v>
      </c>
      <c r="I39" s="195">
        <v>75000</v>
      </c>
      <c r="K39" s="202">
        <v>17274702</v>
      </c>
      <c r="L39" s="200" t="s">
        <v>1373</v>
      </c>
    </row>
    <row r="40" spans="1:12" x14ac:dyDescent="0.25">
      <c r="A40" s="195">
        <v>9</v>
      </c>
      <c r="B40" s="194" t="s">
        <v>81</v>
      </c>
      <c r="C40" s="196">
        <v>15</v>
      </c>
      <c r="D40" s="194" t="s">
        <v>1380</v>
      </c>
      <c r="F40" s="196">
        <v>1</v>
      </c>
      <c r="G40" s="194" t="s">
        <v>713</v>
      </c>
      <c r="I40" s="195">
        <v>10000</v>
      </c>
      <c r="K40" s="202">
        <v>17284702</v>
      </c>
      <c r="L40" s="200" t="s">
        <v>1373</v>
      </c>
    </row>
    <row r="41" spans="1:12" x14ac:dyDescent="0.25">
      <c r="A41" s="195">
        <v>9</v>
      </c>
      <c r="B41" s="194" t="s">
        <v>81</v>
      </c>
      <c r="C41" s="196">
        <v>16</v>
      </c>
      <c r="D41" s="194" t="s">
        <v>1380</v>
      </c>
      <c r="F41" s="196">
        <v>1</v>
      </c>
      <c r="G41" s="194" t="s">
        <v>716</v>
      </c>
      <c r="I41" s="195">
        <v>30000</v>
      </c>
      <c r="K41" s="202">
        <v>17314702</v>
      </c>
      <c r="L41" s="200" t="s">
        <v>1373</v>
      </c>
    </row>
    <row r="42" spans="1:12" x14ac:dyDescent="0.25">
      <c r="A42" s="195">
        <v>9</v>
      </c>
      <c r="B42" s="194" t="s">
        <v>81</v>
      </c>
      <c r="C42" s="196">
        <v>17</v>
      </c>
      <c r="D42" s="194" t="s">
        <v>1380</v>
      </c>
      <c r="F42" s="196">
        <v>1</v>
      </c>
      <c r="G42" s="194" t="s">
        <v>719</v>
      </c>
      <c r="I42" s="195">
        <v>35000</v>
      </c>
      <c r="K42" s="202">
        <v>17349702</v>
      </c>
      <c r="L42" s="200" t="s">
        <v>1373</v>
      </c>
    </row>
    <row r="43" spans="1:12" x14ac:dyDescent="0.25">
      <c r="A43" s="195">
        <v>11</v>
      </c>
      <c r="B43" s="194" t="s">
        <v>81</v>
      </c>
      <c r="C43" s="196">
        <v>19</v>
      </c>
      <c r="D43" s="194" t="s">
        <v>92</v>
      </c>
      <c r="F43" s="196">
        <v>4531870</v>
      </c>
      <c r="G43" s="194" t="s">
        <v>729</v>
      </c>
      <c r="J43" s="195">
        <v>1632715</v>
      </c>
      <c r="K43" s="202">
        <v>15716987</v>
      </c>
      <c r="L43" s="200" t="s">
        <v>1373</v>
      </c>
    </row>
    <row r="44" spans="1:12" x14ac:dyDescent="0.25">
      <c r="A44" s="195">
        <v>12</v>
      </c>
      <c r="B44" s="194" t="s">
        <v>81</v>
      </c>
      <c r="C44" s="196">
        <v>20</v>
      </c>
      <c r="D44" s="194" t="s">
        <v>1380</v>
      </c>
      <c r="F44" s="196">
        <v>1</v>
      </c>
      <c r="G44" s="194" t="s">
        <v>733</v>
      </c>
      <c r="I44" s="195">
        <v>50000</v>
      </c>
      <c r="K44" s="202">
        <v>15766987</v>
      </c>
      <c r="L44" s="200" t="s">
        <v>1373</v>
      </c>
    </row>
    <row r="45" spans="1:12" x14ac:dyDescent="0.25">
      <c r="A45" s="195">
        <v>12</v>
      </c>
      <c r="B45" s="194" t="s">
        <v>81</v>
      </c>
      <c r="C45" s="196">
        <v>21</v>
      </c>
      <c r="D45" s="194" t="s">
        <v>1380</v>
      </c>
      <c r="F45" s="196">
        <v>1</v>
      </c>
      <c r="G45" s="194" t="s">
        <v>736</v>
      </c>
      <c r="I45" s="195">
        <v>50000</v>
      </c>
      <c r="K45" s="202">
        <v>15816987</v>
      </c>
      <c r="L45" s="200" t="s">
        <v>1373</v>
      </c>
    </row>
    <row r="46" spans="1:12" x14ac:dyDescent="0.25">
      <c r="A46" s="195">
        <v>13</v>
      </c>
      <c r="B46" s="194" t="s">
        <v>81</v>
      </c>
      <c r="C46" s="196">
        <v>22</v>
      </c>
      <c r="D46" s="194" t="s">
        <v>1380</v>
      </c>
      <c r="F46" s="196">
        <v>1</v>
      </c>
      <c r="G46" s="194" t="s">
        <v>740</v>
      </c>
      <c r="I46" s="195">
        <v>50000</v>
      </c>
      <c r="K46" s="202">
        <v>15866987</v>
      </c>
      <c r="L46" s="200" t="s">
        <v>1373</v>
      </c>
    </row>
    <row r="47" spans="1:12" x14ac:dyDescent="0.25">
      <c r="A47" s="195">
        <v>13</v>
      </c>
      <c r="B47" s="194" t="s">
        <v>81</v>
      </c>
      <c r="C47" s="196">
        <v>23</v>
      </c>
      <c r="D47" s="194" t="s">
        <v>1380</v>
      </c>
      <c r="F47" s="196">
        <v>1</v>
      </c>
      <c r="G47" s="194" t="s">
        <v>743</v>
      </c>
      <c r="I47" s="195">
        <v>30000</v>
      </c>
      <c r="K47" s="202">
        <v>15896987</v>
      </c>
      <c r="L47" s="200" t="s">
        <v>1373</v>
      </c>
    </row>
    <row r="48" spans="1:12" x14ac:dyDescent="0.25">
      <c r="A48" s="195">
        <v>16</v>
      </c>
      <c r="B48" s="194" t="s">
        <v>81</v>
      </c>
      <c r="C48" s="196">
        <v>24</v>
      </c>
      <c r="D48" s="194" t="s">
        <v>1380</v>
      </c>
      <c r="F48" s="196">
        <v>1</v>
      </c>
      <c r="G48" s="194" t="s">
        <v>747</v>
      </c>
      <c r="I48" s="195">
        <v>30000</v>
      </c>
      <c r="K48" s="202">
        <v>15926987</v>
      </c>
      <c r="L48" s="200" t="s">
        <v>1373</v>
      </c>
    </row>
    <row r="49" spans="1:12" x14ac:dyDescent="0.25">
      <c r="A49" s="195">
        <v>18</v>
      </c>
      <c r="B49" s="194" t="s">
        <v>81</v>
      </c>
      <c r="C49" s="196">
        <v>40</v>
      </c>
      <c r="D49" s="194" t="s">
        <v>92</v>
      </c>
      <c r="F49" s="196">
        <v>4531871</v>
      </c>
      <c r="G49" s="194" t="s">
        <v>775</v>
      </c>
      <c r="J49" s="195">
        <v>1020544</v>
      </c>
      <c r="K49" s="202">
        <v>14906443</v>
      </c>
      <c r="L49" s="200" t="s">
        <v>1373</v>
      </c>
    </row>
    <row r="50" spans="1:12" x14ac:dyDescent="0.25">
      <c r="A50" s="195">
        <v>18</v>
      </c>
      <c r="B50" s="194" t="s">
        <v>81</v>
      </c>
      <c r="C50" s="196">
        <v>40</v>
      </c>
      <c r="D50" s="194" t="s">
        <v>92</v>
      </c>
      <c r="F50" s="196">
        <v>4531872</v>
      </c>
      <c r="G50" s="194" t="s">
        <v>775</v>
      </c>
      <c r="J50" s="195">
        <v>1020544</v>
      </c>
      <c r="K50" s="202">
        <v>13885899</v>
      </c>
      <c r="L50" s="200" t="s">
        <v>1373</v>
      </c>
    </row>
    <row r="51" spans="1:12" x14ac:dyDescent="0.25">
      <c r="A51" s="195">
        <v>18</v>
      </c>
      <c r="B51" s="194" t="s">
        <v>81</v>
      </c>
      <c r="C51" s="196">
        <v>41</v>
      </c>
      <c r="D51" s="194" t="s">
        <v>92</v>
      </c>
      <c r="F51" s="196">
        <v>4531873</v>
      </c>
      <c r="G51" s="194" t="s">
        <v>778</v>
      </c>
      <c r="J51" s="195">
        <v>750000</v>
      </c>
      <c r="K51" s="202">
        <v>13135899</v>
      </c>
      <c r="L51" s="200" t="s">
        <v>1373</v>
      </c>
    </row>
    <row r="52" spans="1:12" x14ac:dyDescent="0.25">
      <c r="A52" s="195">
        <v>18</v>
      </c>
      <c r="B52" s="194" t="s">
        <v>81</v>
      </c>
      <c r="C52" s="196">
        <v>42</v>
      </c>
      <c r="D52" s="194" t="s">
        <v>92</v>
      </c>
      <c r="F52" s="196">
        <v>4531874</v>
      </c>
      <c r="G52" s="194" t="s">
        <v>781</v>
      </c>
      <c r="J52" s="195">
        <v>189805</v>
      </c>
      <c r="K52" s="202">
        <v>12946094</v>
      </c>
      <c r="L52" s="200" t="s">
        <v>1373</v>
      </c>
    </row>
    <row r="53" spans="1:12" x14ac:dyDescent="0.25">
      <c r="A53" s="195">
        <v>18</v>
      </c>
      <c r="B53" s="194" t="s">
        <v>81</v>
      </c>
      <c r="C53" s="196">
        <v>42</v>
      </c>
      <c r="D53" s="194" t="s">
        <v>92</v>
      </c>
      <c r="F53" s="196">
        <v>4531875</v>
      </c>
      <c r="G53" s="194" t="s">
        <v>781</v>
      </c>
      <c r="J53" s="195">
        <v>189805</v>
      </c>
      <c r="K53" s="202">
        <v>12756289</v>
      </c>
      <c r="L53" s="200" t="s">
        <v>1373</v>
      </c>
    </row>
    <row r="54" spans="1:12" x14ac:dyDescent="0.25">
      <c r="A54" s="195">
        <v>18</v>
      </c>
      <c r="B54" s="194" t="s">
        <v>81</v>
      </c>
      <c r="C54" s="196">
        <v>43</v>
      </c>
      <c r="D54" s="194" t="s">
        <v>92</v>
      </c>
      <c r="F54" s="196">
        <v>4531876</v>
      </c>
      <c r="G54" s="194" t="s">
        <v>784</v>
      </c>
      <c r="J54" s="195">
        <v>33320</v>
      </c>
      <c r="K54" s="202">
        <v>12722969</v>
      </c>
      <c r="L54" s="200" t="s">
        <v>1373</v>
      </c>
    </row>
    <row r="55" spans="1:12" x14ac:dyDescent="0.25">
      <c r="A55" s="195">
        <v>18</v>
      </c>
      <c r="B55" s="194" t="s">
        <v>81</v>
      </c>
      <c r="C55" s="196">
        <v>43</v>
      </c>
      <c r="D55" s="194" t="s">
        <v>92</v>
      </c>
      <c r="F55" s="196">
        <v>4531877</v>
      </c>
      <c r="G55" s="194" t="s">
        <v>784</v>
      </c>
      <c r="J55" s="195">
        <v>33320</v>
      </c>
      <c r="K55" s="202">
        <v>12689649</v>
      </c>
      <c r="L55" s="200" t="s">
        <v>1373</v>
      </c>
    </row>
    <row r="56" spans="1:12" x14ac:dyDescent="0.25">
      <c r="A56" s="195">
        <v>18</v>
      </c>
      <c r="B56" s="194" t="s">
        <v>81</v>
      </c>
      <c r="C56" s="196">
        <v>44</v>
      </c>
      <c r="D56" s="194" t="s">
        <v>92</v>
      </c>
      <c r="F56" s="196">
        <v>4531878</v>
      </c>
      <c r="G56" s="194" t="s">
        <v>233</v>
      </c>
      <c r="J56" s="195">
        <v>200000</v>
      </c>
      <c r="K56" s="202">
        <v>12489649</v>
      </c>
      <c r="L56" s="200" t="s">
        <v>1373</v>
      </c>
    </row>
    <row r="57" spans="1:12" x14ac:dyDescent="0.25">
      <c r="A57" s="195">
        <v>18</v>
      </c>
      <c r="B57" s="194" t="s">
        <v>81</v>
      </c>
      <c r="C57" s="196">
        <v>45</v>
      </c>
      <c r="D57" s="194" t="s">
        <v>92</v>
      </c>
      <c r="F57" s="196">
        <v>4531879</v>
      </c>
      <c r="G57" s="194" t="s">
        <v>789</v>
      </c>
      <c r="J57" s="195">
        <v>41650</v>
      </c>
      <c r="K57" s="202">
        <v>12447999</v>
      </c>
      <c r="L57" s="200" t="s">
        <v>1373</v>
      </c>
    </row>
    <row r="58" spans="1:12" x14ac:dyDescent="0.25">
      <c r="A58" s="195">
        <v>18</v>
      </c>
      <c r="B58" s="194" t="s">
        <v>81</v>
      </c>
      <c r="C58" s="196">
        <v>46</v>
      </c>
      <c r="D58" s="194" t="s">
        <v>92</v>
      </c>
      <c r="F58" s="196">
        <v>4531881</v>
      </c>
      <c r="G58" s="194" t="s">
        <v>792</v>
      </c>
      <c r="J58" s="195">
        <v>200000</v>
      </c>
      <c r="K58" s="202">
        <v>12247999</v>
      </c>
      <c r="L58" s="200" t="s">
        <v>1373</v>
      </c>
    </row>
    <row r="59" spans="1:12" x14ac:dyDescent="0.25">
      <c r="A59" s="195">
        <v>19</v>
      </c>
      <c r="B59" s="194" t="s">
        <v>81</v>
      </c>
      <c r="C59" s="196">
        <v>32</v>
      </c>
      <c r="D59" s="194" t="s">
        <v>1380</v>
      </c>
      <c r="F59" s="196">
        <v>1</v>
      </c>
      <c r="G59" s="194" t="s">
        <v>798</v>
      </c>
      <c r="I59" s="195">
        <v>1080000</v>
      </c>
      <c r="K59" s="202">
        <v>13327999</v>
      </c>
      <c r="L59" s="200" t="s">
        <v>1373</v>
      </c>
    </row>
    <row r="60" spans="1:12" x14ac:dyDescent="0.25">
      <c r="A60" s="195">
        <v>19</v>
      </c>
      <c r="B60" s="194" t="s">
        <v>81</v>
      </c>
      <c r="C60" s="196">
        <v>48</v>
      </c>
      <c r="D60" s="194" t="s">
        <v>92</v>
      </c>
      <c r="F60" s="196">
        <v>4531882</v>
      </c>
      <c r="G60" s="194" t="s">
        <v>838</v>
      </c>
      <c r="J60" s="195">
        <v>29258</v>
      </c>
      <c r="K60" s="202">
        <v>13298741</v>
      </c>
      <c r="L60" s="200" t="s">
        <v>1373</v>
      </c>
    </row>
    <row r="61" spans="1:12" x14ac:dyDescent="0.25">
      <c r="A61" s="195">
        <v>20</v>
      </c>
      <c r="B61" s="194" t="s">
        <v>81</v>
      </c>
      <c r="C61" s="196">
        <v>49</v>
      </c>
      <c r="D61" s="194" t="s">
        <v>92</v>
      </c>
      <c r="F61" s="196">
        <v>4531883</v>
      </c>
      <c r="G61" s="194" t="s">
        <v>842</v>
      </c>
      <c r="J61" s="195">
        <v>141815</v>
      </c>
      <c r="K61" s="202">
        <v>13156926</v>
      </c>
      <c r="L61" s="200" t="s">
        <v>1373</v>
      </c>
    </row>
    <row r="62" spans="1:12" x14ac:dyDescent="0.25">
      <c r="A62" s="195">
        <v>20</v>
      </c>
      <c r="B62" s="194" t="s">
        <v>81</v>
      </c>
      <c r="C62" s="196">
        <v>50</v>
      </c>
      <c r="D62" s="194" t="s">
        <v>92</v>
      </c>
      <c r="F62" s="196">
        <v>4531884</v>
      </c>
      <c r="G62" s="194" t="s">
        <v>845</v>
      </c>
      <c r="J62" s="195">
        <v>504000</v>
      </c>
      <c r="K62" s="202">
        <v>12652926</v>
      </c>
      <c r="L62" s="200" t="s">
        <v>1373</v>
      </c>
    </row>
    <row r="63" spans="1:12" x14ac:dyDescent="0.25">
      <c r="A63" s="195">
        <v>20</v>
      </c>
      <c r="B63" s="194" t="s">
        <v>81</v>
      </c>
      <c r="C63" s="196">
        <v>51</v>
      </c>
      <c r="D63" s="194" t="s">
        <v>1380</v>
      </c>
      <c r="F63" s="196">
        <v>1</v>
      </c>
      <c r="G63" s="194" t="s">
        <v>848</v>
      </c>
      <c r="I63" s="195">
        <v>50000000</v>
      </c>
      <c r="K63" s="202">
        <v>62652926</v>
      </c>
      <c r="L63" s="200" t="s">
        <v>1373</v>
      </c>
    </row>
    <row r="64" spans="1:12" x14ac:dyDescent="0.25">
      <c r="A64" s="195">
        <v>20</v>
      </c>
      <c r="B64" s="194" t="s">
        <v>81</v>
      </c>
      <c r="C64" s="196">
        <v>52</v>
      </c>
      <c r="D64" s="194" t="s">
        <v>92</v>
      </c>
      <c r="F64" s="196">
        <v>4531885</v>
      </c>
      <c r="G64" s="194" t="s">
        <v>234</v>
      </c>
      <c r="J64" s="195">
        <v>5000000</v>
      </c>
      <c r="K64" s="202">
        <v>57652926</v>
      </c>
      <c r="L64" s="200" t="s">
        <v>1373</v>
      </c>
    </row>
    <row r="65" spans="1:12" x14ac:dyDescent="0.25">
      <c r="A65" s="195">
        <v>20</v>
      </c>
      <c r="B65" s="194" t="s">
        <v>81</v>
      </c>
      <c r="C65" s="196">
        <v>53</v>
      </c>
      <c r="D65" s="194" t="s">
        <v>1380</v>
      </c>
      <c r="F65" s="196">
        <v>45965</v>
      </c>
      <c r="G65" s="194" t="s">
        <v>853</v>
      </c>
      <c r="I65" s="195">
        <v>10000</v>
      </c>
      <c r="K65" s="202">
        <v>57662926</v>
      </c>
      <c r="L65" s="200" t="s">
        <v>1373</v>
      </c>
    </row>
    <row r="66" spans="1:12" x14ac:dyDescent="0.25">
      <c r="A66" s="195">
        <v>20</v>
      </c>
      <c r="B66" s="194" t="s">
        <v>81</v>
      </c>
      <c r="C66" s="196">
        <v>54</v>
      </c>
      <c r="D66" s="194" t="s">
        <v>1380</v>
      </c>
      <c r="F66" s="196">
        <v>45966</v>
      </c>
      <c r="G66" s="194" t="s">
        <v>856</v>
      </c>
      <c r="I66" s="195">
        <v>50000</v>
      </c>
      <c r="K66" s="202">
        <v>57712926</v>
      </c>
      <c r="L66" s="200" t="s">
        <v>1373</v>
      </c>
    </row>
    <row r="67" spans="1:12" x14ac:dyDescent="0.25">
      <c r="A67" s="195">
        <v>23</v>
      </c>
      <c r="B67" s="194" t="s">
        <v>81</v>
      </c>
      <c r="C67" s="196">
        <v>59</v>
      </c>
      <c r="D67" s="194" t="s">
        <v>1380</v>
      </c>
      <c r="F67" s="196">
        <v>1</v>
      </c>
      <c r="G67" s="194" t="s">
        <v>876</v>
      </c>
      <c r="I67" s="195">
        <v>25000</v>
      </c>
      <c r="K67" s="202">
        <v>57737926</v>
      </c>
      <c r="L67" s="200" t="s">
        <v>1373</v>
      </c>
    </row>
    <row r="68" spans="1:12" x14ac:dyDescent="0.25">
      <c r="A68" s="195">
        <v>23</v>
      </c>
      <c r="B68" s="194" t="s">
        <v>81</v>
      </c>
      <c r="C68" s="196">
        <v>60</v>
      </c>
      <c r="D68" s="194" t="s">
        <v>1380</v>
      </c>
      <c r="F68" s="196">
        <v>75819</v>
      </c>
      <c r="G68" s="194" t="s">
        <v>713</v>
      </c>
      <c r="I68" s="195">
        <v>10000</v>
      </c>
      <c r="K68" s="202">
        <v>57747926</v>
      </c>
      <c r="L68" s="200" t="s">
        <v>1373</v>
      </c>
    </row>
    <row r="69" spans="1:12" x14ac:dyDescent="0.25">
      <c r="A69" s="195">
        <v>23</v>
      </c>
      <c r="B69" s="194" t="s">
        <v>81</v>
      </c>
      <c r="C69" s="196">
        <v>61</v>
      </c>
      <c r="D69" s="194" t="s">
        <v>1380</v>
      </c>
      <c r="F69" s="196">
        <v>75817</v>
      </c>
      <c r="G69" s="194" t="s">
        <v>881</v>
      </c>
      <c r="I69" s="195">
        <v>200000</v>
      </c>
      <c r="K69" s="202">
        <v>57947926</v>
      </c>
      <c r="L69" s="200" t="s">
        <v>1373</v>
      </c>
    </row>
    <row r="70" spans="1:12" x14ac:dyDescent="0.25">
      <c r="A70" s="195">
        <v>23</v>
      </c>
      <c r="B70" s="194" t="s">
        <v>81</v>
      </c>
      <c r="C70" s="196">
        <v>62</v>
      </c>
      <c r="D70" s="194" t="s">
        <v>1380</v>
      </c>
      <c r="F70" s="196">
        <v>75820</v>
      </c>
      <c r="G70" s="194" t="s">
        <v>884</v>
      </c>
      <c r="I70" s="195">
        <v>30000</v>
      </c>
      <c r="K70" s="202">
        <v>57977926</v>
      </c>
      <c r="L70" s="200" t="s">
        <v>1373</v>
      </c>
    </row>
    <row r="71" spans="1:12" x14ac:dyDescent="0.25">
      <c r="A71" s="195">
        <v>23</v>
      </c>
      <c r="B71" s="194" t="s">
        <v>81</v>
      </c>
      <c r="C71" s="196">
        <v>63</v>
      </c>
      <c r="D71" s="194" t="s">
        <v>1380</v>
      </c>
      <c r="F71" s="196">
        <v>75822</v>
      </c>
      <c r="G71" s="194" t="s">
        <v>887</v>
      </c>
      <c r="I71" s="195">
        <v>60000</v>
      </c>
      <c r="K71" s="202">
        <v>58037926</v>
      </c>
      <c r="L71" s="200" t="s">
        <v>1373</v>
      </c>
    </row>
    <row r="72" spans="1:12" x14ac:dyDescent="0.25">
      <c r="A72" s="195">
        <v>24</v>
      </c>
      <c r="B72" s="194" t="s">
        <v>81</v>
      </c>
      <c r="C72" s="196">
        <v>73</v>
      </c>
      <c r="D72" s="194" t="s">
        <v>1380</v>
      </c>
      <c r="F72" s="196">
        <v>75999</v>
      </c>
      <c r="G72" s="194" t="s">
        <v>917</v>
      </c>
      <c r="I72" s="195">
        <v>20000</v>
      </c>
      <c r="K72" s="202">
        <v>58057926</v>
      </c>
      <c r="L72" s="200" t="s">
        <v>1373</v>
      </c>
    </row>
    <row r="73" spans="1:12" x14ac:dyDescent="0.25">
      <c r="A73" s="195">
        <v>24</v>
      </c>
      <c r="B73" s="194" t="s">
        <v>81</v>
      </c>
      <c r="C73" s="196">
        <v>74</v>
      </c>
      <c r="D73" s="194" t="s">
        <v>1380</v>
      </c>
      <c r="F73" s="196">
        <v>76000</v>
      </c>
      <c r="G73" s="194" t="s">
        <v>920</v>
      </c>
      <c r="I73" s="195">
        <v>30000</v>
      </c>
      <c r="K73" s="202">
        <v>58087926</v>
      </c>
      <c r="L73" s="200" t="s">
        <v>1373</v>
      </c>
    </row>
    <row r="74" spans="1:12" x14ac:dyDescent="0.25">
      <c r="A74" s="195">
        <v>24</v>
      </c>
      <c r="B74" s="194" t="s">
        <v>81</v>
      </c>
      <c r="C74" s="196">
        <v>75</v>
      </c>
      <c r="D74" s="194" t="s">
        <v>1380</v>
      </c>
      <c r="F74" s="196">
        <v>1</v>
      </c>
      <c r="G74" s="194" t="s">
        <v>923</v>
      </c>
      <c r="I74" s="195">
        <v>150000</v>
      </c>
      <c r="K74" s="202">
        <v>58237926</v>
      </c>
      <c r="L74" s="200" t="s">
        <v>1373</v>
      </c>
    </row>
    <row r="75" spans="1:12" x14ac:dyDescent="0.25">
      <c r="A75" s="195">
        <v>25</v>
      </c>
      <c r="B75" s="194" t="s">
        <v>81</v>
      </c>
      <c r="C75" s="196">
        <v>78</v>
      </c>
      <c r="D75" s="194" t="s">
        <v>1380</v>
      </c>
      <c r="F75" s="196">
        <v>29479</v>
      </c>
      <c r="G75" s="194" t="s">
        <v>934</v>
      </c>
      <c r="I75" s="195">
        <v>30000</v>
      </c>
      <c r="K75" s="202">
        <v>58267926</v>
      </c>
      <c r="L75" s="200" t="s">
        <v>1373</v>
      </c>
    </row>
    <row r="76" spans="1:12" x14ac:dyDescent="0.25">
      <c r="A76" s="195">
        <v>30</v>
      </c>
      <c r="B76" s="194" t="s">
        <v>81</v>
      </c>
      <c r="C76" s="196">
        <v>113</v>
      </c>
      <c r="D76" s="194" t="s">
        <v>1380</v>
      </c>
      <c r="F76" s="196">
        <v>1</v>
      </c>
      <c r="G76" s="194" t="s">
        <v>1047</v>
      </c>
      <c r="I76" s="195">
        <v>20000</v>
      </c>
      <c r="K76" s="202">
        <v>58287926</v>
      </c>
      <c r="L76" s="200" t="s">
        <v>1373</v>
      </c>
    </row>
    <row r="77" spans="1:12" x14ac:dyDescent="0.25">
      <c r="A77" s="195">
        <v>30</v>
      </c>
      <c r="B77" s="194" t="s">
        <v>81</v>
      </c>
      <c r="C77" s="196">
        <v>114</v>
      </c>
      <c r="D77" s="194" t="s">
        <v>1380</v>
      </c>
      <c r="F77" s="196">
        <v>18621</v>
      </c>
      <c r="G77" s="194" t="s">
        <v>1050</v>
      </c>
      <c r="I77" s="195">
        <v>40000</v>
      </c>
      <c r="K77" s="202">
        <v>58327926</v>
      </c>
      <c r="L77" s="200" t="s">
        <v>1373</v>
      </c>
    </row>
    <row r="78" spans="1:12" x14ac:dyDescent="0.25">
      <c r="A78" s="195">
        <v>31</v>
      </c>
      <c r="B78" s="194" t="s">
        <v>81</v>
      </c>
      <c r="C78" s="196">
        <v>139</v>
      </c>
      <c r="D78" s="194" t="s">
        <v>1380</v>
      </c>
      <c r="E78" s="194" t="s">
        <v>412</v>
      </c>
      <c r="F78" s="196">
        <v>1</v>
      </c>
      <c r="G78" s="194" t="s">
        <v>1113</v>
      </c>
      <c r="I78" s="195">
        <v>40000</v>
      </c>
      <c r="K78" s="202">
        <v>58367926</v>
      </c>
      <c r="L78" s="200" t="s">
        <v>1373</v>
      </c>
    </row>
    <row r="79" spans="1:12" x14ac:dyDescent="0.25">
      <c r="A79" s="195">
        <v>31</v>
      </c>
      <c r="B79" s="194" t="s">
        <v>81</v>
      </c>
      <c r="C79" s="196">
        <v>140</v>
      </c>
      <c r="D79" s="194" t="s">
        <v>1380</v>
      </c>
      <c r="E79" s="194" t="s">
        <v>412</v>
      </c>
      <c r="F79" s="196">
        <v>1</v>
      </c>
      <c r="G79" s="194" t="s">
        <v>1116</v>
      </c>
      <c r="I79" s="195">
        <v>35000</v>
      </c>
      <c r="K79" s="202">
        <v>58402926</v>
      </c>
      <c r="L79" s="200" t="s">
        <v>1373</v>
      </c>
    </row>
    <row r="80" spans="1:12" x14ac:dyDescent="0.25">
      <c r="A80" s="195">
        <v>31</v>
      </c>
      <c r="B80" s="194" t="s">
        <v>81</v>
      </c>
      <c r="C80" s="196">
        <v>141</v>
      </c>
      <c r="D80" s="194" t="s">
        <v>1380</v>
      </c>
      <c r="E80" s="194" t="s">
        <v>412</v>
      </c>
      <c r="F80" s="196">
        <v>1</v>
      </c>
      <c r="G80" s="194" t="s">
        <v>1119</v>
      </c>
      <c r="I80" s="195">
        <v>210000</v>
      </c>
      <c r="K80" s="202">
        <v>58612926</v>
      </c>
      <c r="L80" s="200" t="s">
        <v>1373</v>
      </c>
    </row>
    <row r="81" spans="1:12" x14ac:dyDescent="0.25">
      <c r="G81" s="203" t="s">
        <v>1374</v>
      </c>
      <c r="I81" s="204">
        <v>70058037</v>
      </c>
      <c r="J81" s="204">
        <v>11445111</v>
      </c>
      <c r="K81" s="204">
        <v>58612926</v>
      </c>
      <c r="L81" s="205" t="s">
        <v>1373</v>
      </c>
    </row>
    <row r="82" spans="1:12" x14ac:dyDescent="0.25">
      <c r="G82" s="203" t="s">
        <v>1368</v>
      </c>
      <c r="I82" s="206">
        <v>70058037</v>
      </c>
      <c r="J82" s="206">
        <v>11445111</v>
      </c>
      <c r="K82" s="206">
        <v>58612926</v>
      </c>
      <c r="L82" s="203" t="s">
        <v>1375</v>
      </c>
    </row>
    <row r="83" spans="1:12" x14ac:dyDescent="0.25">
      <c r="A83" s="197" t="s">
        <v>126</v>
      </c>
      <c r="G83" s="198" t="s">
        <v>1370</v>
      </c>
      <c r="I83" s="199">
        <v>70058037</v>
      </c>
      <c r="J83" s="199">
        <v>11445111</v>
      </c>
      <c r="K83" s="199">
        <v>58612926</v>
      </c>
      <c r="L83" s="194" t="s">
        <v>1373</v>
      </c>
    </row>
    <row r="84" spans="1:12" x14ac:dyDescent="0.25">
      <c r="A84" s="200" t="s">
        <v>82</v>
      </c>
      <c r="B84" s="200" t="s">
        <v>83</v>
      </c>
      <c r="C84" s="201" t="s">
        <v>84</v>
      </c>
      <c r="D84" s="200" t="s">
        <v>85</v>
      </c>
      <c r="E84" s="200" t="s">
        <v>86</v>
      </c>
      <c r="F84" s="201" t="s">
        <v>87</v>
      </c>
      <c r="G84" s="200" t="s">
        <v>88</v>
      </c>
      <c r="I84" s="201" t="s">
        <v>1371</v>
      </c>
      <c r="J84" s="201" t="s">
        <v>1372</v>
      </c>
      <c r="K84" s="201" t="s">
        <v>89</v>
      </c>
    </row>
    <row r="85" spans="1:12" x14ac:dyDescent="0.25">
      <c r="A85" s="195">
        <v>1</v>
      </c>
      <c r="B85" s="194" t="s">
        <v>126</v>
      </c>
      <c r="C85" s="196">
        <v>2</v>
      </c>
      <c r="D85" s="194" t="s">
        <v>1380</v>
      </c>
      <c r="F85" s="196">
        <v>18626</v>
      </c>
      <c r="G85" s="194" t="s">
        <v>1240</v>
      </c>
      <c r="I85" s="195">
        <v>70000</v>
      </c>
      <c r="K85" s="202">
        <v>58682926</v>
      </c>
      <c r="L85" s="200" t="s">
        <v>1373</v>
      </c>
    </row>
    <row r="86" spans="1:12" x14ac:dyDescent="0.25">
      <c r="A86" s="195">
        <v>1</v>
      </c>
      <c r="B86" s="194" t="s">
        <v>126</v>
      </c>
      <c r="C86" s="196">
        <v>3</v>
      </c>
      <c r="D86" s="194" t="s">
        <v>1380</v>
      </c>
      <c r="F86" s="196">
        <v>18625</v>
      </c>
      <c r="G86" s="194" t="s">
        <v>1241</v>
      </c>
      <c r="I86" s="195">
        <v>60000</v>
      </c>
      <c r="K86" s="202">
        <v>58742926</v>
      </c>
      <c r="L86" s="200" t="s">
        <v>1373</v>
      </c>
    </row>
    <row r="87" spans="1:12" x14ac:dyDescent="0.25">
      <c r="A87" s="195">
        <v>1</v>
      </c>
      <c r="B87" s="194" t="s">
        <v>126</v>
      </c>
      <c r="C87" s="196">
        <v>4</v>
      </c>
      <c r="D87" s="194" t="s">
        <v>1380</v>
      </c>
      <c r="F87" s="196">
        <v>24564</v>
      </c>
      <c r="G87" s="194" t="s">
        <v>1242</v>
      </c>
      <c r="I87" s="195">
        <v>50000</v>
      </c>
      <c r="K87" s="202">
        <v>58792926</v>
      </c>
      <c r="L87" s="200" t="s">
        <v>1373</v>
      </c>
    </row>
    <row r="88" spans="1:12" x14ac:dyDescent="0.25">
      <c r="A88" s="195">
        <v>1</v>
      </c>
      <c r="B88" s="194" t="s">
        <v>126</v>
      </c>
      <c r="C88" s="196">
        <v>5</v>
      </c>
      <c r="D88" s="194" t="s">
        <v>1380</v>
      </c>
      <c r="F88" s="196">
        <v>18620</v>
      </c>
      <c r="G88" s="194" t="s">
        <v>934</v>
      </c>
      <c r="I88" s="195">
        <v>30000</v>
      </c>
      <c r="K88" s="202">
        <v>58822926</v>
      </c>
      <c r="L88" s="200" t="s">
        <v>1373</v>
      </c>
    </row>
    <row r="89" spans="1:12" x14ac:dyDescent="0.25">
      <c r="A89" s="195">
        <v>1</v>
      </c>
      <c r="B89" s="194" t="s">
        <v>126</v>
      </c>
      <c r="C89" s="196">
        <v>6</v>
      </c>
      <c r="D89" s="194" t="s">
        <v>1380</v>
      </c>
      <c r="F89" s="196">
        <v>24510</v>
      </c>
      <c r="G89" s="194" t="s">
        <v>1243</v>
      </c>
      <c r="I89" s="195">
        <v>50000</v>
      </c>
      <c r="K89" s="202">
        <v>58872926</v>
      </c>
      <c r="L89" s="200" t="s">
        <v>1373</v>
      </c>
    </row>
    <row r="90" spans="1:12" x14ac:dyDescent="0.25">
      <c r="A90" s="195">
        <v>3</v>
      </c>
      <c r="B90" s="194" t="s">
        <v>126</v>
      </c>
      <c r="C90" s="196">
        <v>11</v>
      </c>
      <c r="D90" s="194" t="s">
        <v>1380</v>
      </c>
      <c r="F90" s="196">
        <v>68144</v>
      </c>
      <c r="G90" s="194" t="s">
        <v>1248</v>
      </c>
      <c r="I90" s="195">
        <v>30000</v>
      </c>
      <c r="K90" s="202">
        <v>58902926</v>
      </c>
      <c r="L90" s="200" t="s">
        <v>1373</v>
      </c>
    </row>
    <row r="91" spans="1:12" x14ac:dyDescent="0.25">
      <c r="A91" s="195">
        <v>8</v>
      </c>
      <c r="B91" s="194" t="s">
        <v>126</v>
      </c>
      <c r="C91" s="196">
        <v>18</v>
      </c>
      <c r="D91" s="194" t="s">
        <v>1380</v>
      </c>
      <c r="F91" s="196">
        <v>21662</v>
      </c>
      <c r="G91" s="194" t="s">
        <v>1261</v>
      </c>
      <c r="I91" s="195">
        <v>400000</v>
      </c>
      <c r="K91" s="202">
        <v>59302926</v>
      </c>
      <c r="L91" s="200" t="s">
        <v>1373</v>
      </c>
    </row>
    <row r="92" spans="1:12" x14ac:dyDescent="0.25">
      <c r="A92" s="195">
        <v>8</v>
      </c>
      <c r="B92" s="194" t="s">
        <v>126</v>
      </c>
      <c r="C92" s="196">
        <v>19</v>
      </c>
      <c r="D92" s="194" t="s">
        <v>1380</v>
      </c>
      <c r="F92" s="196">
        <v>21661</v>
      </c>
      <c r="G92" s="194" t="s">
        <v>1262</v>
      </c>
      <c r="I92" s="195">
        <v>50000</v>
      </c>
      <c r="K92" s="202">
        <v>59352926</v>
      </c>
      <c r="L92" s="200" t="s">
        <v>1373</v>
      </c>
    </row>
    <row r="93" spans="1:12" x14ac:dyDescent="0.25">
      <c r="A93" s="195">
        <v>8</v>
      </c>
      <c r="B93" s="194" t="s">
        <v>126</v>
      </c>
      <c r="C93" s="196">
        <v>20</v>
      </c>
      <c r="D93" s="194" t="s">
        <v>1380</v>
      </c>
      <c r="F93" s="196">
        <v>21725</v>
      </c>
      <c r="G93" s="194" t="s">
        <v>1261</v>
      </c>
      <c r="I93" s="195">
        <v>200000</v>
      </c>
      <c r="K93" s="202">
        <v>59552926</v>
      </c>
      <c r="L93" s="200" t="s">
        <v>1373</v>
      </c>
    </row>
    <row r="94" spans="1:12" x14ac:dyDescent="0.25">
      <c r="A94" s="195">
        <v>8</v>
      </c>
      <c r="B94" s="194" t="s">
        <v>126</v>
      </c>
      <c r="C94" s="196">
        <v>21</v>
      </c>
      <c r="D94" s="194" t="s">
        <v>1380</v>
      </c>
      <c r="F94" s="196">
        <v>1</v>
      </c>
      <c r="G94" s="194" t="s">
        <v>1263</v>
      </c>
      <c r="I94" s="195">
        <v>310395</v>
      </c>
      <c r="K94" s="202">
        <v>59863321</v>
      </c>
      <c r="L94" s="200" t="s">
        <v>1373</v>
      </c>
    </row>
    <row r="95" spans="1:12" x14ac:dyDescent="0.25">
      <c r="A95" s="195">
        <v>8</v>
      </c>
      <c r="B95" s="194" t="s">
        <v>126</v>
      </c>
      <c r="C95" s="196">
        <v>22</v>
      </c>
      <c r="D95" s="194" t="s">
        <v>1380</v>
      </c>
      <c r="F95" s="196">
        <v>21724</v>
      </c>
      <c r="G95" s="194" t="s">
        <v>1264</v>
      </c>
      <c r="I95" s="195">
        <v>50000</v>
      </c>
      <c r="K95" s="202">
        <v>59913321</v>
      </c>
      <c r="L95" s="200" t="s">
        <v>1373</v>
      </c>
    </row>
    <row r="96" spans="1:12" x14ac:dyDescent="0.25">
      <c r="A96" s="195">
        <v>10</v>
      </c>
      <c r="B96" s="194" t="s">
        <v>126</v>
      </c>
      <c r="C96" s="196">
        <v>24</v>
      </c>
      <c r="D96" s="194" t="s">
        <v>1380</v>
      </c>
      <c r="F96" s="196">
        <v>18627</v>
      </c>
      <c r="G96" s="194" t="s">
        <v>1266</v>
      </c>
      <c r="I96" s="195">
        <v>150000</v>
      </c>
      <c r="K96" s="202">
        <v>60063321</v>
      </c>
      <c r="L96" s="200" t="s">
        <v>1373</v>
      </c>
    </row>
    <row r="97" spans="1:12" x14ac:dyDescent="0.25">
      <c r="A97" s="195">
        <v>14</v>
      </c>
      <c r="B97" s="194" t="s">
        <v>126</v>
      </c>
      <c r="C97" s="196">
        <v>26</v>
      </c>
      <c r="D97" s="194" t="s">
        <v>1380</v>
      </c>
      <c r="F97" s="196">
        <v>18628</v>
      </c>
      <c r="G97" s="194" t="s">
        <v>1269</v>
      </c>
      <c r="I97" s="195">
        <v>25000</v>
      </c>
      <c r="K97" s="202">
        <v>60088321</v>
      </c>
      <c r="L97" s="200" t="s">
        <v>1373</v>
      </c>
    </row>
    <row r="98" spans="1:12" x14ac:dyDescent="0.25">
      <c r="A98" s="195">
        <v>14</v>
      </c>
      <c r="B98" s="194" t="s">
        <v>126</v>
      </c>
      <c r="C98" s="196">
        <v>27</v>
      </c>
      <c r="D98" s="194" t="s">
        <v>1380</v>
      </c>
      <c r="F98" s="196">
        <v>18629</v>
      </c>
      <c r="G98" s="194" t="s">
        <v>1270</v>
      </c>
      <c r="I98" s="195">
        <v>30000</v>
      </c>
      <c r="K98" s="202">
        <v>60118321</v>
      </c>
      <c r="L98" s="200" t="s">
        <v>1373</v>
      </c>
    </row>
    <row r="99" spans="1:12" x14ac:dyDescent="0.25">
      <c r="A99" s="195">
        <v>14</v>
      </c>
      <c r="B99" s="194" t="s">
        <v>126</v>
      </c>
      <c r="C99" s="196">
        <v>28</v>
      </c>
      <c r="D99" s="194" t="s">
        <v>1380</v>
      </c>
      <c r="F99" s="196">
        <v>1</v>
      </c>
      <c r="G99" s="194" t="s">
        <v>1271</v>
      </c>
      <c r="I99" s="195">
        <v>29257</v>
      </c>
      <c r="K99" s="202">
        <v>60147578</v>
      </c>
      <c r="L99" s="200" t="s">
        <v>1373</v>
      </c>
    </row>
    <row r="100" spans="1:12" x14ac:dyDescent="0.25">
      <c r="A100" s="195">
        <v>20</v>
      </c>
      <c r="B100" s="194" t="s">
        <v>126</v>
      </c>
      <c r="C100" s="196">
        <v>35</v>
      </c>
      <c r="D100" s="194" t="s">
        <v>1380</v>
      </c>
      <c r="F100" s="196">
        <v>18630</v>
      </c>
      <c r="G100" s="194" t="s">
        <v>1278</v>
      </c>
      <c r="I100" s="195">
        <v>10000</v>
      </c>
      <c r="K100" s="202">
        <v>60157578</v>
      </c>
      <c r="L100" s="200" t="s">
        <v>1373</v>
      </c>
    </row>
    <row r="101" spans="1:12" x14ac:dyDescent="0.25">
      <c r="A101" s="195">
        <v>21</v>
      </c>
      <c r="B101" s="194" t="s">
        <v>126</v>
      </c>
      <c r="C101" s="196">
        <v>36</v>
      </c>
      <c r="D101" s="194" t="s">
        <v>1380</v>
      </c>
      <c r="F101" s="196">
        <v>18631</v>
      </c>
      <c r="G101" s="194" t="s">
        <v>1280</v>
      </c>
      <c r="I101" s="195">
        <v>10000</v>
      </c>
      <c r="K101" s="202">
        <v>60167578</v>
      </c>
      <c r="L101" s="200" t="s">
        <v>1373</v>
      </c>
    </row>
    <row r="102" spans="1:12" x14ac:dyDescent="0.25">
      <c r="A102" s="195">
        <v>21</v>
      </c>
      <c r="B102" s="194" t="s">
        <v>126</v>
      </c>
      <c r="C102" s="196">
        <v>37</v>
      </c>
      <c r="D102" s="194" t="s">
        <v>1380</v>
      </c>
      <c r="F102" s="196">
        <v>1</v>
      </c>
      <c r="G102" s="194" t="s">
        <v>1281</v>
      </c>
      <c r="I102" s="195">
        <v>1080000</v>
      </c>
      <c r="K102" s="202">
        <v>61247578</v>
      </c>
      <c r="L102" s="200" t="s">
        <v>1373</v>
      </c>
    </row>
    <row r="103" spans="1:12" x14ac:dyDescent="0.25">
      <c r="A103" s="195">
        <v>22</v>
      </c>
      <c r="B103" s="194" t="s">
        <v>126</v>
      </c>
      <c r="C103" s="196">
        <v>40</v>
      </c>
      <c r="D103" s="194" t="s">
        <v>1380</v>
      </c>
      <c r="F103" s="196">
        <v>18632</v>
      </c>
      <c r="G103" s="194" t="s">
        <v>1284</v>
      </c>
      <c r="I103" s="195">
        <v>25000</v>
      </c>
      <c r="K103" s="202">
        <v>61272578</v>
      </c>
      <c r="L103" s="200" t="s">
        <v>1373</v>
      </c>
    </row>
    <row r="104" spans="1:12" x14ac:dyDescent="0.25">
      <c r="A104" s="195">
        <v>23</v>
      </c>
      <c r="B104" s="194" t="s">
        <v>126</v>
      </c>
      <c r="C104" s="196">
        <v>41</v>
      </c>
      <c r="D104" s="194" t="s">
        <v>1380</v>
      </c>
      <c r="F104" s="196">
        <v>18633</v>
      </c>
      <c r="G104" s="194" t="s">
        <v>1285</v>
      </c>
      <c r="I104" s="195">
        <v>30000</v>
      </c>
      <c r="K104" s="202">
        <v>61302578</v>
      </c>
      <c r="L104" s="200" t="s">
        <v>1373</v>
      </c>
    </row>
    <row r="105" spans="1:12" x14ac:dyDescent="0.25">
      <c r="A105" s="195">
        <v>24</v>
      </c>
      <c r="B105" s="194" t="s">
        <v>126</v>
      </c>
      <c r="C105" s="196">
        <v>44</v>
      </c>
      <c r="D105" s="194" t="s">
        <v>1380</v>
      </c>
      <c r="F105" s="196">
        <v>1</v>
      </c>
      <c r="G105" s="194" t="s">
        <v>1288</v>
      </c>
      <c r="I105" s="195">
        <v>50000</v>
      </c>
      <c r="K105" s="202">
        <v>61352578</v>
      </c>
      <c r="L105" s="200" t="s">
        <v>1373</v>
      </c>
    </row>
    <row r="106" spans="1:12" x14ac:dyDescent="0.25">
      <c r="A106" s="195">
        <v>24</v>
      </c>
      <c r="B106" s="194" t="s">
        <v>126</v>
      </c>
      <c r="C106" s="196">
        <v>45</v>
      </c>
      <c r="D106" s="194" t="s">
        <v>1380</v>
      </c>
      <c r="F106" s="196">
        <v>18636</v>
      </c>
      <c r="G106" s="194" t="s">
        <v>1289</v>
      </c>
      <c r="I106" s="195">
        <v>70000</v>
      </c>
      <c r="K106" s="202">
        <v>61422578</v>
      </c>
      <c r="L106" s="200" t="s">
        <v>1373</v>
      </c>
    </row>
    <row r="107" spans="1:12" x14ac:dyDescent="0.25">
      <c r="A107" s="195">
        <v>24</v>
      </c>
      <c r="B107" s="194" t="s">
        <v>126</v>
      </c>
      <c r="C107" s="196">
        <v>46</v>
      </c>
      <c r="D107" s="194" t="s">
        <v>1380</v>
      </c>
      <c r="F107" s="196">
        <v>18634</v>
      </c>
      <c r="G107" s="194" t="s">
        <v>1290</v>
      </c>
      <c r="I107" s="195">
        <v>50000</v>
      </c>
      <c r="K107" s="202">
        <v>61472578</v>
      </c>
      <c r="L107" s="200" t="s">
        <v>1373</v>
      </c>
    </row>
    <row r="108" spans="1:12" x14ac:dyDescent="0.25">
      <c r="A108" s="195">
        <v>27</v>
      </c>
      <c r="B108" s="194" t="s">
        <v>126</v>
      </c>
      <c r="C108" s="196">
        <v>47</v>
      </c>
      <c r="D108" s="194" t="s">
        <v>1380</v>
      </c>
      <c r="F108" s="196">
        <v>1</v>
      </c>
      <c r="G108" s="194" t="s">
        <v>1293</v>
      </c>
      <c r="I108" s="195">
        <v>20000</v>
      </c>
      <c r="K108" s="202">
        <v>61492578</v>
      </c>
      <c r="L108" s="200" t="s">
        <v>1373</v>
      </c>
    </row>
    <row r="109" spans="1:12" x14ac:dyDescent="0.25">
      <c r="A109" s="195">
        <v>28</v>
      </c>
      <c r="B109" s="194" t="s">
        <v>126</v>
      </c>
      <c r="C109" s="196">
        <v>49</v>
      </c>
      <c r="D109" s="194" t="s">
        <v>1380</v>
      </c>
      <c r="F109" s="196">
        <v>18637</v>
      </c>
      <c r="G109" s="194" t="s">
        <v>1296</v>
      </c>
      <c r="I109" s="195">
        <v>60000</v>
      </c>
      <c r="K109" s="202">
        <v>61552578</v>
      </c>
      <c r="L109" s="200" t="s">
        <v>1373</v>
      </c>
    </row>
    <row r="110" spans="1:12" x14ac:dyDescent="0.25">
      <c r="A110" s="195">
        <v>28</v>
      </c>
      <c r="B110" s="194" t="s">
        <v>126</v>
      </c>
      <c r="C110" s="196">
        <v>50</v>
      </c>
      <c r="D110" s="194" t="s">
        <v>1380</v>
      </c>
      <c r="F110" s="196">
        <v>18638</v>
      </c>
      <c r="G110" s="194" t="s">
        <v>1297</v>
      </c>
      <c r="I110" s="195">
        <v>30000</v>
      </c>
      <c r="K110" s="202">
        <v>61582578</v>
      </c>
      <c r="L110" s="200" t="s">
        <v>1373</v>
      </c>
    </row>
    <row r="111" spans="1:12" x14ac:dyDescent="0.25">
      <c r="G111" s="203" t="s">
        <v>1381</v>
      </c>
      <c r="I111" s="204">
        <v>2969652</v>
      </c>
      <c r="J111" s="204">
        <v>0</v>
      </c>
      <c r="K111" s="204">
        <v>2969652</v>
      </c>
      <c r="L111" s="205" t="s">
        <v>1373</v>
      </c>
    </row>
    <row r="112" spans="1:12" x14ac:dyDescent="0.25">
      <c r="G112" s="203" t="s">
        <v>1368</v>
      </c>
      <c r="I112" s="206">
        <v>73027689</v>
      </c>
      <c r="J112" s="206">
        <v>11445111</v>
      </c>
      <c r="K112" s="206">
        <v>61582578</v>
      </c>
      <c r="L112" s="203" t="s">
        <v>1375</v>
      </c>
    </row>
    <row r="113" spans="1:12" x14ac:dyDescent="0.25">
      <c r="A113" s="190" t="s">
        <v>1382</v>
      </c>
      <c r="I113" s="206">
        <v>73027689</v>
      </c>
      <c r="J113" s="206">
        <v>11445111</v>
      </c>
      <c r="K113" s="206">
        <v>61582578</v>
      </c>
      <c r="L113" s="194" t="s">
        <v>1375</v>
      </c>
    </row>
    <row r="114" spans="1:12" x14ac:dyDescent="0.25">
      <c r="A114" s="197" t="s">
        <v>396</v>
      </c>
    </row>
    <row r="115" spans="1:12" x14ac:dyDescent="0.25">
      <c r="A115" s="197" t="s">
        <v>81</v>
      </c>
      <c r="G115" s="198" t="s">
        <v>1370</v>
      </c>
      <c r="I115" s="199">
        <v>0</v>
      </c>
      <c r="J115" s="199">
        <v>0</v>
      </c>
      <c r="K115" s="199">
        <v>0</v>
      </c>
    </row>
    <row r="116" spans="1:12" x14ac:dyDescent="0.25">
      <c r="A116" s="200" t="s">
        <v>82</v>
      </c>
      <c r="B116" s="200" t="s">
        <v>83</v>
      </c>
      <c r="C116" s="201" t="s">
        <v>84</v>
      </c>
      <c r="D116" s="200" t="s">
        <v>85</v>
      </c>
      <c r="E116" s="200" t="s">
        <v>86</v>
      </c>
      <c r="F116" s="201" t="s">
        <v>87</v>
      </c>
      <c r="G116" s="200" t="s">
        <v>88</v>
      </c>
      <c r="I116" s="201" t="s">
        <v>1371</v>
      </c>
      <c r="J116" s="201" t="s">
        <v>1372</v>
      </c>
      <c r="K116" s="201" t="s">
        <v>89</v>
      </c>
    </row>
    <row r="117" spans="1:12" x14ac:dyDescent="0.25">
      <c r="A117" s="195">
        <v>1</v>
      </c>
      <c r="B117" s="194" t="s">
        <v>81</v>
      </c>
      <c r="C117" s="196">
        <v>1</v>
      </c>
      <c r="D117" s="194" t="s">
        <v>90</v>
      </c>
      <c r="F117" s="196">
        <v>0</v>
      </c>
      <c r="G117" s="194" t="s">
        <v>650</v>
      </c>
      <c r="I117" s="195">
        <v>978340</v>
      </c>
      <c r="K117" s="202">
        <v>978340</v>
      </c>
      <c r="L117" s="200" t="s">
        <v>1373</v>
      </c>
    </row>
    <row r="118" spans="1:12" x14ac:dyDescent="0.25">
      <c r="A118" s="195">
        <v>3</v>
      </c>
      <c r="B118" s="194" t="s">
        <v>81</v>
      </c>
      <c r="C118" s="196">
        <v>4</v>
      </c>
      <c r="D118" s="194" t="s">
        <v>1380</v>
      </c>
      <c r="F118" s="196">
        <v>1</v>
      </c>
      <c r="G118" s="194" t="s">
        <v>673</v>
      </c>
      <c r="I118" s="195">
        <v>175000</v>
      </c>
      <c r="K118" s="202">
        <v>1153340</v>
      </c>
      <c r="L118" s="200" t="s">
        <v>1373</v>
      </c>
    </row>
    <row r="119" spans="1:12" x14ac:dyDescent="0.25">
      <c r="A119" s="195">
        <v>4</v>
      </c>
      <c r="B119" s="194" t="s">
        <v>81</v>
      </c>
      <c r="C119" s="196">
        <v>6</v>
      </c>
      <c r="D119" s="194" t="s">
        <v>1380</v>
      </c>
      <c r="F119" s="196">
        <v>1</v>
      </c>
      <c r="G119" s="194" t="s">
        <v>681</v>
      </c>
      <c r="I119" s="195">
        <v>50000</v>
      </c>
      <c r="K119" s="202">
        <v>1203340</v>
      </c>
      <c r="L119" s="200" t="s">
        <v>1373</v>
      </c>
    </row>
    <row r="120" spans="1:12" x14ac:dyDescent="0.25">
      <c r="A120" s="195">
        <v>5</v>
      </c>
      <c r="B120" s="194" t="s">
        <v>81</v>
      </c>
      <c r="C120" s="196">
        <v>10</v>
      </c>
      <c r="D120" s="194" t="s">
        <v>1380</v>
      </c>
      <c r="F120" s="196">
        <v>1</v>
      </c>
      <c r="G120" s="194" t="s">
        <v>695</v>
      </c>
      <c r="I120" s="195">
        <v>10000</v>
      </c>
      <c r="K120" s="202">
        <v>1213340</v>
      </c>
      <c r="L120" s="200" t="s">
        <v>1373</v>
      </c>
    </row>
    <row r="121" spans="1:12" x14ac:dyDescent="0.25">
      <c r="A121" s="195">
        <v>10</v>
      </c>
      <c r="B121" s="194" t="s">
        <v>81</v>
      </c>
      <c r="C121" s="196">
        <v>18</v>
      </c>
      <c r="D121" s="194" t="s">
        <v>92</v>
      </c>
      <c r="F121" s="196">
        <v>1</v>
      </c>
      <c r="G121" s="194" t="s">
        <v>723</v>
      </c>
      <c r="J121" s="195">
        <v>6268</v>
      </c>
      <c r="K121" s="202">
        <v>1207072</v>
      </c>
      <c r="L121" s="200" t="s">
        <v>1373</v>
      </c>
    </row>
    <row r="122" spans="1:12" x14ac:dyDescent="0.25">
      <c r="A122" s="195">
        <v>16</v>
      </c>
      <c r="B122" s="194" t="s">
        <v>81</v>
      </c>
      <c r="C122" s="196">
        <v>25</v>
      </c>
      <c r="D122" s="194" t="s">
        <v>1380</v>
      </c>
      <c r="F122" s="196">
        <v>1</v>
      </c>
      <c r="G122" s="194" t="s">
        <v>750</v>
      </c>
      <c r="I122" s="195">
        <v>22500</v>
      </c>
      <c r="K122" s="202">
        <v>1229572</v>
      </c>
      <c r="L122" s="200" t="s">
        <v>1373</v>
      </c>
    </row>
    <row r="123" spans="1:12" x14ac:dyDescent="0.25">
      <c r="A123" s="195">
        <v>16</v>
      </c>
      <c r="B123" s="194" t="s">
        <v>81</v>
      </c>
      <c r="C123" s="196">
        <v>26</v>
      </c>
      <c r="D123" s="194" t="s">
        <v>1380</v>
      </c>
      <c r="F123" s="196">
        <v>1</v>
      </c>
      <c r="G123" s="194" t="s">
        <v>753</v>
      </c>
      <c r="I123" s="195">
        <v>97000</v>
      </c>
      <c r="K123" s="202">
        <v>1326572</v>
      </c>
      <c r="L123" s="200" t="s">
        <v>1373</v>
      </c>
    </row>
    <row r="124" spans="1:12" x14ac:dyDescent="0.25">
      <c r="A124" s="195">
        <v>18</v>
      </c>
      <c r="B124" s="194" t="s">
        <v>81</v>
      </c>
      <c r="C124" s="196">
        <v>30</v>
      </c>
      <c r="D124" s="194" t="s">
        <v>1380</v>
      </c>
      <c r="F124" s="196">
        <v>1</v>
      </c>
      <c r="G124" s="194" t="s">
        <v>769</v>
      </c>
      <c r="I124" s="195">
        <v>100000</v>
      </c>
      <c r="K124" s="202">
        <v>1426572</v>
      </c>
      <c r="L124" s="200" t="s">
        <v>1373</v>
      </c>
    </row>
    <row r="125" spans="1:12" x14ac:dyDescent="0.25">
      <c r="A125" s="195">
        <v>18</v>
      </c>
      <c r="B125" s="194" t="s">
        <v>81</v>
      </c>
      <c r="C125" s="196">
        <v>31</v>
      </c>
      <c r="D125" s="194" t="s">
        <v>1380</v>
      </c>
      <c r="F125" s="196">
        <v>1</v>
      </c>
      <c r="G125" s="194" t="s">
        <v>772</v>
      </c>
      <c r="I125" s="195">
        <v>67000</v>
      </c>
      <c r="K125" s="202">
        <v>1493572</v>
      </c>
      <c r="L125" s="200" t="s">
        <v>1373</v>
      </c>
    </row>
    <row r="126" spans="1:12" x14ac:dyDescent="0.25">
      <c r="A126" s="195">
        <v>19</v>
      </c>
      <c r="B126" s="194" t="s">
        <v>81</v>
      </c>
      <c r="C126" s="196">
        <v>33</v>
      </c>
      <c r="D126" s="194" t="s">
        <v>1380</v>
      </c>
      <c r="F126" s="196">
        <v>1</v>
      </c>
      <c r="G126" s="194" t="s">
        <v>801</v>
      </c>
      <c r="I126" s="195">
        <v>30000</v>
      </c>
      <c r="K126" s="202">
        <v>1523572</v>
      </c>
      <c r="L126" s="200" t="s">
        <v>1373</v>
      </c>
    </row>
    <row r="127" spans="1:12" x14ac:dyDescent="0.25">
      <c r="A127" s="195">
        <v>19</v>
      </c>
      <c r="B127" s="194" t="s">
        <v>81</v>
      </c>
      <c r="C127" s="196">
        <v>34</v>
      </c>
      <c r="D127" s="194" t="s">
        <v>1380</v>
      </c>
      <c r="F127" s="196">
        <v>1</v>
      </c>
      <c r="G127" s="194" t="s">
        <v>804</v>
      </c>
      <c r="I127" s="195">
        <v>50000</v>
      </c>
      <c r="K127" s="202">
        <v>1573572</v>
      </c>
      <c r="L127" s="200" t="s">
        <v>1373</v>
      </c>
    </row>
    <row r="128" spans="1:12" x14ac:dyDescent="0.25">
      <c r="A128" s="195">
        <v>19</v>
      </c>
      <c r="B128" s="194" t="s">
        <v>81</v>
      </c>
      <c r="C128" s="196">
        <v>35</v>
      </c>
      <c r="D128" s="194" t="s">
        <v>1380</v>
      </c>
      <c r="F128" s="196">
        <v>1</v>
      </c>
      <c r="G128" s="194" t="s">
        <v>807</v>
      </c>
      <c r="I128" s="195">
        <v>120000</v>
      </c>
      <c r="K128" s="202">
        <v>1693572</v>
      </c>
      <c r="L128" s="200" t="s">
        <v>1373</v>
      </c>
    </row>
    <row r="129" spans="1:12" x14ac:dyDescent="0.25">
      <c r="A129" s="195">
        <v>19</v>
      </c>
      <c r="B129" s="194" t="s">
        <v>81</v>
      </c>
      <c r="C129" s="196">
        <v>38</v>
      </c>
      <c r="D129" s="194" t="s">
        <v>92</v>
      </c>
      <c r="F129" s="196">
        <v>53</v>
      </c>
      <c r="G129" s="194" t="s">
        <v>823</v>
      </c>
      <c r="J129" s="195">
        <v>346650</v>
      </c>
      <c r="K129" s="202">
        <v>1346922</v>
      </c>
      <c r="L129" s="200" t="s">
        <v>1373</v>
      </c>
    </row>
    <row r="130" spans="1:12" x14ac:dyDescent="0.25">
      <c r="A130" s="195">
        <v>20</v>
      </c>
      <c r="B130" s="194" t="s">
        <v>81</v>
      </c>
      <c r="C130" s="196">
        <v>55</v>
      </c>
      <c r="D130" s="194" t="s">
        <v>1380</v>
      </c>
      <c r="F130" s="196">
        <v>1</v>
      </c>
      <c r="G130" s="194" t="s">
        <v>859</v>
      </c>
      <c r="I130" s="195">
        <v>13631</v>
      </c>
      <c r="K130" s="202">
        <v>1360553</v>
      </c>
      <c r="L130" s="200" t="s">
        <v>1373</v>
      </c>
    </row>
    <row r="131" spans="1:12" x14ac:dyDescent="0.25">
      <c r="A131" s="195">
        <v>20</v>
      </c>
      <c r="B131" s="194" t="s">
        <v>81</v>
      </c>
      <c r="C131" s="196">
        <v>56</v>
      </c>
      <c r="D131" s="194" t="s">
        <v>1380</v>
      </c>
      <c r="F131" s="196">
        <v>1</v>
      </c>
      <c r="G131" s="194" t="s">
        <v>862</v>
      </c>
      <c r="I131" s="195">
        <v>29423</v>
      </c>
      <c r="K131" s="202">
        <v>1389976</v>
      </c>
      <c r="L131" s="200" t="s">
        <v>1373</v>
      </c>
    </row>
    <row r="132" spans="1:12" x14ac:dyDescent="0.25">
      <c r="A132" s="195">
        <v>24</v>
      </c>
      <c r="B132" s="194" t="s">
        <v>81</v>
      </c>
      <c r="C132" s="196">
        <v>76</v>
      </c>
      <c r="D132" s="194" t="s">
        <v>92</v>
      </c>
      <c r="F132" s="196">
        <v>54</v>
      </c>
      <c r="G132" s="194" t="s">
        <v>926</v>
      </c>
      <c r="J132" s="195">
        <v>441253</v>
      </c>
      <c r="K132" s="202">
        <v>948723</v>
      </c>
      <c r="L132" s="200" t="s">
        <v>1373</v>
      </c>
    </row>
    <row r="133" spans="1:12" x14ac:dyDescent="0.25">
      <c r="A133" s="195">
        <v>26</v>
      </c>
      <c r="B133" s="194" t="s">
        <v>81</v>
      </c>
      <c r="C133" s="196">
        <v>85</v>
      </c>
      <c r="D133" s="194" t="s">
        <v>1380</v>
      </c>
      <c r="F133" s="196">
        <v>1</v>
      </c>
      <c r="G133" s="194" t="s">
        <v>956</v>
      </c>
      <c r="I133" s="195">
        <v>33132</v>
      </c>
      <c r="K133" s="202">
        <v>981855</v>
      </c>
      <c r="L133" s="200" t="s">
        <v>1373</v>
      </c>
    </row>
    <row r="134" spans="1:12" x14ac:dyDescent="0.25">
      <c r="A134" s="195">
        <v>30</v>
      </c>
      <c r="B134" s="194" t="s">
        <v>81</v>
      </c>
      <c r="C134" s="196">
        <v>115</v>
      </c>
      <c r="D134" s="194" t="s">
        <v>1380</v>
      </c>
      <c r="F134" s="196">
        <v>1</v>
      </c>
      <c r="G134" s="194" t="s">
        <v>1053</v>
      </c>
      <c r="I134" s="195">
        <v>29434</v>
      </c>
      <c r="K134" s="202">
        <v>1011289</v>
      </c>
      <c r="L134" s="200" t="s">
        <v>1373</v>
      </c>
    </row>
    <row r="135" spans="1:12" x14ac:dyDescent="0.25">
      <c r="A135" s="195">
        <v>30</v>
      </c>
      <c r="B135" s="194" t="s">
        <v>81</v>
      </c>
      <c r="C135" s="196">
        <v>121</v>
      </c>
      <c r="D135" s="194" t="s">
        <v>1380</v>
      </c>
      <c r="F135" s="196">
        <v>1</v>
      </c>
      <c r="G135" s="194" t="s">
        <v>753</v>
      </c>
      <c r="I135" s="195">
        <v>155000</v>
      </c>
      <c r="K135" s="202">
        <v>1166289</v>
      </c>
      <c r="L135" s="200" t="s">
        <v>1373</v>
      </c>
    </row>
    <row r="136" spans="1:12" x14ac:dyDescent="0.25">
      <c r="A136" s="195">
        <v>31</v>
      </c>
      <c r="B136" s="194" t="s">
        <v>81</v>
      </c>
      <c r="C136" s="196">
        <v>142</v>
      </c>
      <c r="D136" s="194" t="s">
        <v>1380</v>
      </c>
      <c r="E136" s="194" t="s">
        <v>412</v>
      </c>
      <c r="F136" s="196">
        <v>1</v>
      </c>
      <c r="G136" s="194" t="s">
        <v>1122</v>
      </c>
      <c r="I136" s="195">
        <v>30000</v>
      </c>
      <c r="K136" s="202">
        <v>1196289</v>
      </c>
      <c r="L136" s="200" t="s">
        <v>1373</v>
      </c>
    </row>
    <row r="137" spans="1:12" x14ac:dyDescent="0.25">
      <c r="G137" s="203" t="s">
        <v>1374</v>
      </c>
      <c r="I137" s="204">
        <v>1990460</v>
      </c>
      <c r="J137" s="204">
        <v>794171</v>
      </c>
      <c r="K137" s="204">
        <v>1196289</v>
      </c>
      <c r="L137" s="205" t="s">
        <v>1373</v>
      </c>
    </row>
    <row r="138" spans="1:12" x14ac:dyDescent="0.25">
      <c r="G138" s="203" t="s">
        <v>1368</v>
      </c>
      <c r="I138" s="206">
        <v>1990460</v>
      </c>
      <c r="J138" s="206">
        <v>794171</v>
      </c>
      <c r="K138" s="206">
        <v>1196289</v>
      </c>
      <c r="L138" s="203" t="s">
        <v>1375</v>
      </c>
    </row>
    <row r="139" spans="1:12" x14ac:dyDescent="0.25">
      <c r="A139" s="197" t="s">
        <v>126</v>
      </c>
      <c r="G139" s="198" t="s">
        <v>1370</v>
      </c>
      <c r="I139" s="199">
        <v>1990460</v>
      </c>
      <c r="J139" s="199">
        <v>794171</v>
      </c>
      <c r="K139" s="199">
        <v>1196289</v>
      </c>
      <c r="L139" s="194" t="s">
        <v>1373</v>
      </c>
    </row>
    <row r="140" spans="1:12" x14ac:dyDescent="0.25">
      <c r="A140" s="200" t="s">
        <v>82</v>
      </c>
      <c r="B140" s="200" t="s">
        <v>83</v>
      </c>
      <c r="C140" s="201" t="s">
        <v>84</v>
      </c>
      <c r="D140" s="200" t="s">
        <v>85</v>
      </c>
      <c r="E140" s="200" t="s">
        <v>86</v>
      </c>
      <c r="F140" s="201" t="s">
        <v>87</v>
      </c>
      <c r="G140" s="200" t="s">
        <v>88</v>
      </c>
      <c r="I140" s="201" t="s">
        <v>1371</v>
      </c>
      <c r="J140" s="201" t="s">
        <v>1372</v>
      </c>
      <c r="K140" s="201" t="s">
        <v>89</v>
      </c>
    </row>
    <row r="141" spans="1:12" x14ac:dyDescent="0.25">
      <c r="A141" s="195">
        <v>2</v>
      </c>
      <c r="B141" s="194" t="s">
        <v>126</v>
      </c>
      <c r="C141" s="196">
        <v>10</v>
      </c>
      <c r="D141" s="194" t="s">
        <v>1380</v>
      </c>
      <c r="F141" s="196">
        <v>1</v>
      </c>
      <c r="G141" s="194" t="s">
        <v>1247</v>
      </c>
      <c r="I141" s="195">
        <v>15000</v>
      </c>
      <c r="K141" s="202">
        <v>1211289</v>
      </c>
      <c r="L141" s="200" t="s">
        <v>1373</v>
      </c>
    </row>
    <row r="142" spans="1:12" x14ac:dyDescent="0.25">
      <c r="A142" s="195">
        <v>3</v>
      </c>
      <c r="B142" s="194" t="s">
        <v>126</v>
      </c>
      <c r="C142" s="196">
        <v>12</v>
      </c>
      <c r="D142" s="194" t="s">
        <v>92</v>
      </c>
      <c r="F142" s="196">
        <v>55</v>
      </c>
      <c r="G142" s="194" t="s">
        <v>1250</v>
      </c>
      <c r="J142" s="195">
        <v>280442</v>
      </c>
      <c r="K142" s="202">
        <v>930847</v>
      </c>
      <c r="L142" s="200" t="s">
        <v>1373</v>
      </c>
    </row>
    <row r="143" spans="1:12" x14ac:dyDescent="0.25">
      <c r="A143" s="195">
        <v>6</v>
      </c>
      <c r="B143" s="194" t="s">
        <v>126</v>
      </c>
      <c r="C143" s="196">
        <v>14</v>
      </c>
      <c r="D143" s="194" t="s">
        <v>1380</v>
      </c>
      <c r="F143" s="196">
        <v>1</v>
      </c>
      <c r="G143" s="194" t="s">
        <v>1255</v>
      </c>
      <c r="I143" s="195">
        <v>21963</v>
      </c>
      <c r="K143" s="202">
        <v>952810</v>
      </c>
      <c r="L143" s="200" t="s">
        <v>1373</v>
      </c>
    </row>
    <row r="144" spans="1:12" x14ac:dyDescent="0.25">
      <c r="A144" s="195">
        <v>6</v>
      </c>
      <c r="B144" s="194" t="s">
        <v>126</v>
      </c>
      <c r="C144" s="196">
        <v>15</v>
      </c>
      <c r="D144" s="194" t="s">
        <v>1380</v>
      </c>
      <c r="F144" s="196">
        <v>1</v>
      </c>
      <c r="G144" s="194" t="s">
        <v>1256</v>
      </c>
      <c r="I144" s="195">
        <v>10000</v>
      </c>
      <c r="K144" s="202">
        <v>962810</v>
      </c>
      <c r="L144" s="200" t="s">
        <v>1373</v>
      </c>
    </row>
    <row r="145" spans="1:12" x14ac:dyDescent="0.25">
      <c r="A145" s="195">
        <v>6</v>
      </c>
      <c r="B145" s="194" t="s">
        <v>126</v>
      </c>
      <c r="C145" s="196">
        <v>16</v>
      </c>
      <c r="D145" s="194" t="s">
        <v>1380</v>
      </c>
      <c r="F145" s="196">
        <v>1</v>
      </c>
      <c r="G145" s="194" t="s">
        <v>1257</v>
      </c>
      <c r="I145" s="195">
        <v>66666</v>
      </c>
      <c r="K145" s="202">
        <v>1029476</v>
      </c>
      <c r="L145" s="200" t="s">
        <v>1373</v>
      </c>
    </row>
    <row r="146" spans="1:12" x14ac:dyDescent="0.25">
      <c r="A146" s="195">
        <v>7</v>
      </c>
      <c r="B146" s="194" t="s">
        <v>126</v>
      </c>
      <c r="C146" s="196">
        <v>17</v>
      </c>
      <c r="D146" s="194" t="s">
        <v>1380</v>
      </c>
      <c r="F146" s="196">
        <v>1</v>
      </c>
      <c r="G146" s="194" t="s">
        <v>1259</v>
      </c>
      <c r="I146" s="195">
        <v>30648</v>
      </c>
      <c r="K146" s="202">
        <v>1060124</v>
      </c>
      <c r="L146" s="200" t="s">
        <v>1373</v>
      </c>
    </row>
    <row r="147" spans="1:12" x14ac:dyDescent="0.25">
      <c r="A147" s="195">
        <v>8</v>
      </c>
      <c r="B147" s="194" t="s">
        <v>126</v>
      </c>
      <c r="C147" s="196">
        <v>23</v>
      </c>
      <c r="D147" s="194" t="s">
        <v>1380</v>
      </c>
      <c r="F147" s="196">
        <v>1</v>
      </c>
      <c r="G147" s="194" t="s">
        <v>1265</v>
      </c>
      <c r="I147" s="195">
        <v>10216</v>
      </c>
      <c r="K147" s="202">
        <v>1070340</v>
      </c>
      <c r="L147" s="200" t="s">
        <v>1373</v>
      </c>
    </row>
    <row r="148" spans="1:12" x14ac:dyDescent="0.25">
      <c r="A148" s="195">
        <v>10</v>
      </c>
      <c r="B148" s="194" t="s">
        <v>126</v>
      </c>
      <c r="C148" s="196">
        <v>25</v>
      </c>
      <c r="D148" s="194" t="s">
        <v>92</v>
      </c>
      <c r="F148" s="196">
        <v>1</v>
      </c>
      <c r="G148" s="194" t="s">
        <v>1267</v>
      </c>
      <c r="J148" s="195">
        <v>25858</v>
      </c>
      <c r="K148" s="202">
        <v>1044482</v>
      </c>
      <c r="L148" s="200" t="s">
        <v>1373</v>
      </c>
    </row>
    <row r="149" spans="1:12" x14ac:dyDescent="0.25">
      <c r="A149" s="195">
        <v>15</v>
      </c>
      <c r="B149" s="194" t="s">
        <v>126</v>
      </c>
      <c r="C149" s="196">
        <v>33</v>
      </c>
      <c r="D149" s="194" t="s">
        <v>1380</v>
      </c>
      <c r="F149" s="196">
        <v>1</v>
      </c>
      <c r="G149" s="194" t="s">
        <v>1274</v>
      </c>
      <c r="I149" s="195">
        <v>97000</v>
      </c>
      <c r="K149" s="202">
        <v>1141482</v>
      </c>
      <c r="L149" s="200" t="s">
        <v>1373</v>
      </c>
    </row>
    <row r="150" spans="1:12" x14ac:dyDescent="0.25">
      <c r="A150" s="195">
        <v>21</v>
      </c>
      <c r="B150" s="194" t="s">
        <v>126</v>
      </c>
      <c r="C150" s="196">
        <v>38</v>
      </c>
      <c r="D150" s="194" t="s">
        <v>1380</v>
      </c>
      <c r="F150" s="196">
        <v>1</v>
      </c>
      <c r="G150" s="194" t="s">
        <v>1282</v>
      </c>
      <c r="I150" s="195">
        <v>29434</v>
      </c>
      <c r="K150" s="202">
        <v>1170916</v>
      </c>
      <c r="L150" s="200" t="s">
        <v>1373</v>
      </c>
    </row>
    <row r="151" spans="1:12" x14ac:dyDescent="0.25">
      <c r="A151" s="195">
        <v>21</v>
      </c>
      <c r="B151" s="194" t="s">
        <v>126</v>
      </c>
      <c r="C151" s="196">
        <v>39</v>
      </c>
      <c r="D151" s="194" t="s">
        <v>1380</v>
      </c>
      <c r="F151" s="196">
        <v>1</v>
      </c>
      <c r="G151" s="194" t="s">
        <v>807</v>
      </c>
      <c r="I151" s="195">
        <v>120000</v>
      </c>
      <c r="K151" s="202">
        <v>1290916</v>
      </c>
      <c r="L151" s="200" t="s">
        <v>1373</v>
      </c>
    </row>
    <row r="152" spans="1:12" x14ac:dyDescent="0.25">
      <c r="A152" s="195">
        <v>23</v>
      </c>
      <c r="B152" s="194" t="s">
        <v>126</v>
      </c>
      <c r="C152" s="196">
        <v>42</v>
      </c>
      <c r="D152" s="194" t="s">
        <v>1380</v>
      </c>
      <c r="F152" s="196">
        <v>1</v>
      </c>
      <c r="G152" s="194" t="s">
        <v>1286</v>
      </c>
      <c r="I152" s="195">
        <v>58734</v>
      </c>
      <c r="K152" s="202">
        <v>1349650</v>
      </c>
      <c r="L152" s="200" t="s">
        <v>1373</v>
      </c>
    </row>
    <row r="153" spans="1:12" x14ac:dyDescent="0.25">
      <c r="A153" s="195">
        <v>24</v>
      </c>
      <c r="B153" s="194" t="s">
        <v>126</v>
      </c>
      <c r="C153" s="196">
        <v>43</v>
      </c>
      <c r="D153" s="194" t="s">
        <v>1380</v>
      </c>
      <c r="F153" s="196">
        <v>1</v>
      </c>
      <c r="G153" s="194" t="s">
        <v>1287</v>
      </c>
      <c r="I153" s="195">
        <v>38834</v>
      </c>
      <c r="K153" s="202">
        <v>1388484</v>
      </c>
      <c r="L153" s="200" t="s">
        <v>1373</v>
      </c>
    </row>
    <row r="154" spans="1:12" x14ac:dyDescent="0.25">
      <c r="A154" s="195">
        <v>27</v>
      </c>
      <c r="B154" s="194" t="s">
        <v>126</v>
      </c>
      <c r="C154" s="196">
        <v>48</v>
      </c>
      <c r="D154" s="194" t="s">
        <v>1380</v>
      </c>
      <c r="F154" s="196">
        <v>1</v>
      </c>
      <c r="G154" s="194" t="s">
        <v>1294</v>
      </c>
      <c r="I154" s="195">
        <v>70000</v>
      </c>
      <c r="K154" s="202">
        <v>1458484</v>
      </c>
      <c r="L154" s="200" t="s">
        <v>1373</v>
      </c>
    </row>
    <row r="155" spans="1:12" x14ac:dyDescent="0.25">
      <c r="A155" s="195">
        <v>28</v>
      </c>
      <c r="B155" s="194" t="s">
        <v>126</v>
      </c>
      <c r="C155" s="196">
        <v>51</v>
      </c>
      <c r="D155" s="194" t="s">
        <v>1380</v>
      </c>
      <c r="F155" s="196">
        <v>16806</v>
      </c>
      <c r="G155" s="194" t="s">
        <v>1298</v>
      </c>
      <c r="I155" s="195">
        <v>50000</v>
      </c>
      <c r="K155" s="202">
        <v>1508484</v>
      </c>
      <c r="L155" s="200" t="s">
        <v>1373</v>
      </c>
    </row>
    <row r="156" spans="1:12" x14ac:dyDescent="0.25">
      <c r="G156" s="203" t="s">
        <v>1381</v>
      </c>
      <c r="I156" s="204">
        <v>618495</v>
      </c>
      <c r="J156" s="204">
        <v>306300</v>
      </c>
      <c r="K156" s="204">
        <v>312195</v>
      </c>
      <c r="L156" s="205" t="s">
        <v>1373</v>
      </c>
    </row>
    <row r="157" spans="1:12" x14ac:dyDescent="0.25">
      <c r="G157" s="203" t="s">
        <v>1368</v>
      </c>
      <c r="I157" s="206">
        <v>2608955</v>
      </c>
      <c r="J157" s="206">
        <v>1100471</v>
      </c>
      <c r="K157" s="206">
        <v>1508484</v>
      </c>
      <c r="L157" s="203" t="s">
        <v>1375</v>
      </c>
    </row>
    <row r="158" spans="1:12" x14ac:dyDescent="0.25">
      <c r="A158" s="190" t="s">
        <v>1383</v>
      </c>
      <c r="I158" s="206">
        <v>2608955</v>
      </c>
      <c r="J158" s="206">
        <v>1100471</v>
      </c>
      <c r="K158" s="206">
        <v>1508484</v>
      </c>
      <c r="L158" s="194" t="s">
        <v>1375</v>
      </c>
    </row>
    <row r="159" spans="1:12" x14ac:dyDescent="0.25">
      <c r="A159" s="197" t="s">
        <v>397</v>
      </c>
    </row>
    <row r="160" spans="1:12" x14ac:dyDescent="0.25">
      <c r="A160" s="197" t="s">
        <v>126</v>
      </c>
      <c r="G160" s="198" t="s">
        <v>1370</v>
      </c>
      <c r="I160" s="199">
        <v>0</v>
      </c>
      <c r="J160" s="199">
        <v>0</v>
      </c>
      <c r="K160" s="199">
        <v>0</v>
      </c>
    </row>
    <row r="161" spans="1:12" x14ac:dyDescent="0.25">
      <c r="A161" s="200" t="s">
        <v>82</v>
      </c>
      <c r="B161" s="200" t="s">
        <v>83</v>
      </c>
      <c r="C161" s="201" t="s">
        <v>84</v>
      </c>
      <c r="D161" s="200" t="s">
        <v>85</v>
      </c>
      <c r="E161" s="200" t="s">
        <v>86</v>
      </c>
      <c r="F161" s="201" t="s">
        <v>87</v>
      </c>
      <c r="G161" s="200" t="s">
        <v>88</v>
      </c>
      <c r="I161" s="201" t="s">
        <v>1371</v>
      </c>
      <c r="J161" s="201" t="s">
        <v>1372</v>
      </c>
      <c r="K161" s="201" t="s">
        <v>89</v>
      </c>
    </row>
    <row r="162" spans="1:12" x14ac:dyDescent="0.25">
      <c r="A162" s="195">
        <v>28</v>
      </c>
      <c r="B162" s="194" t="s">
        <v>126</v>
      </c>
      <c r="C162" s="196">
        <v>74</v>
      </c>
      <c r="D162" s="194" t="s">
        <v>1380</v>
      </c>
      <c r="F162" s="196">
        <v>1</v>
      </c>
      <c r="G162" s="194" t="s">
        <v>1365</v>
      </c>
      <c r="I162" s="195">
        <v>1520</v>
      </c>
      <c r="K162" s="202">
        <v>1520</v>
      </c>
      <c r="L162" s="200" t="s">
        <v>1373</v>
      </c>
    </row>
    <row r="163" spans="1:12" x14ac:dyDescent="0.25">
      <c r="A163" s="195">
        <v>28</v>
      </c>
      <c r="B163" s="194" t="s">
        <v>126</v>
      </c>
      <c r="C163" s="196">
        <v>74</v>
      </c>
      <c r="D163" s="194" t="s">
        <v>1380</v>
      </c>
      <c r="F163" s="196">
        <v>1</v>
      </c>
      <c r="G163" s="194" t="s">
        <v>1366</v>
      </c>
      <c r="I163" s="195">
        <v>2427</v>
      </c>
      <c r="K163" s="202">
        <v>3947</v>
      </c>
      <c r="L163" s="200" t="s">
        <v>1373</v>
      </c>
    </row>
    <row r="164" spans="1:12" x14ac:dyDescent="0.25">
      <c r="G164" s="203" t="s">
        <v>1381</v>
      </c>
      <c r="I164" s="204">
        <v>3947</v>
      </c>
      <c r="J164" s="204">
        <v>0</v>
      </c>
      <c r="K164" s="204">
        <v>3947</v>
      </c>
      <c r="L164" s="205" t="s">
        <v>1373</v>
      </c>
    </row>
    <row r="165" spans="1:12" x14ac:dyDescent="0.25">
      <c r="G165" s="203" t="s">
        <v>1368</v>
      </c>
      <c r="I165" s="206">
        <v>3947</v>
      </c>
      <c r="J165" s="206">
        <v>0</v>
      </c>
      <c r="K165" s="206">
        <v>3947</v>
      </c>
      <c r="L165" s="203" t="s">
        <v>1375</v>
      </c>
    </row>
    <row r="166" spans="1:12" x14ac:dyDescent="0.25">
      <c r="A166" s="190" t="s">
        <v>1384</v>
      </c>
      <c r="I166" s="206">
        <v>3947</v>
      </c>
      <c r="J166" s="206">
        <v>0</v>
      </c>
      <c r="K166" s="206">
        <v>3947</v>
      </c>
      <c r="L166" s="194" t="s">
        <v>1375</v>
      </c>
    </row>
    <row r="167" spans="1:12" x14ac:dyDescent="0.25">
      <c r="A167" s="197" t="s">
        <v>398</v>
      </c>
    </row>
    <row r="168" spans="1:12" x14ac:dyDescent="0.25">
      <c r="A168" s="197" t="s">
        <v>81</v>
      </c>
      <c r="G168" s="198" t="s">
        <v>1370</v>
      </c>
      <c r="I168" s="199">
        <v>0</v>
      </c>
      <c r="J168" s="199">
        <v>0</v>
      </c>
      <c r="K168" s="199">
        <v>0</v>
      </c>
    </row>
    <row r="169" spans="1:12" x14ac:dyDescent="0.25">
      <c r="A169" s="200" t="s">
        <v>82</v>
      </c>
      <c r="B169" s="200" t="s">
        <v>83</v>
      </c>
      <c r="C169" s="201" t="s">
        <v>84</v>
      </c>
      <c r="D169" s="200" t="s">
        <v>85</v>
      </c>
      <c r="E169" s="200" t="s">
        <v>86</v>
      </c>
      <c r="F169" s="201" t="s">
        <v>87</v>
      </c>
      <c r="G169" s="200" t="s">
        <v>88</v>
      </c>
      <c r="I169" s="201" t="s">
        <v>1371</v>
      </c>
      <c r="J169" s="201" t="s">
        <v>1372</v>
      </c>
      <c r="K169" s="201" t="s">
        <v>89</v>
      </c>
    </row>
    <row r="170" spans="1:12" x14ac:dyDescent="0.25">
      <c r="A170" s="195">
        <v>1</v>
      </c>
      <c r="B170" s="194" t="s">
        <v>81</v>
      </c>
      <c r="C170" s="196">
        <v>1</v>
      </c>
      <c r="D170" s="194" t="s">
        <v>90</v>
      </c>
      <c r="F170" s="196">
        <v>0</v>
      </c>
      <c r="G170" s="194" t="s">
        <v>650</v>
      </c>
      <c r="I170" s="195">
        <v>2258708</v>
      </c>
      <c r="K170" s="202">
        <v>2258708</v>
      </c>
      <c r="L170" s="200" t="s">
        <v>1373</v>
      </c>
    </row>
    <row r="171" spans="1:12" x14ac:dyDescent="0.25">
      <c r="A171" s="195">
        <v>6</v>
      </c>
      <c r="B171" s="194" t="s">
        <v>81</v>
      </c>
      <c r="C171" s="196">
        <v>11</v>
      </c>
      <c r="D171" s="194" t="s">
        <v>92</v>
      </c>
      <c r="F171" s="196">
        <v>459</v>
      </c>
      <c r="G171" s="194" t="s">
        <v>699</v>
      </c>
      <c r="J171" s="195">
        <v>1000000</v>
      </c>
      <c r="K171" s="202">
        <v>1258708</v>
      </c>
      <c r="L171" s="200" t="s">
        <v>1373</v>
      </c>
    </row>
    <row r="172" spans="1:12" x14ac:dyDescent="0.25">
      <c r="A172" s="195">
        <v>6</v>
      </c>
      <c r="B172" s="194" t="s">
        <v>81</v>
      </c>
      <c r="C172" s="196">
        <v>12</v>
      </c>
      <c r="D172" s="194" t="s">
        <v>92</v>
      </c>
      <c r="F172" s="196">
        <v>460</v>
      </c>
      <c r="G172" s="194" t="s">
        <v>702</v>
      </c>
      <c r="J172" s="195">
        <v>1000000</v>
      </c>
      <c r="K172" s="202">
        <v>258708</v>
      </c>
      <c r="L172" s="200" t="s">
        <v>1373</v>
      </c>
    </row>
    <row r="173" spans="1:12" x14ac:dyDescent="0.25">
      <c r="A173" s="195">
        <v>18</v>
      </c>
      <c r="B173" s="194" t="s">
        <v>81</v>
      </c>
      <c r="C173" s="196">
        <v>28</v>
      </c>
      <c r="D173" s="194" t="s">
        <v>1380</v>
      </c>
      <c r="F173" s="196">
        <v>1</v>
      </c>
      <c r="G173" s="194" t="s">
        <v>762</v>
      </c>
      <c r="I173" s="195">
        <v>858081</v>
      </c>
      <c r="K173" s="202">
        <v>1116789</v>
      </c>
      <c r="L173" s="200" t="s">
        <v>1373</v>
      </c>
    </row>
    <row r="174" spans="1:12" x14ac:dyDescent="0.25">
      <c r="A174" s="195">
        <v>18</v>
      </c>
      <c r="B174" s="194" t="s">
        <v>81</v>
      </c>
      <c r="C174" s="196">
        <v>29</v>
      </c>
      <c r="D174" s="194" t="s">
        <v>1380</v>
      </c>
      <c r="F174" s="196">
        <v>1</v>
      </c>
      <c r="G174" s="194" t="s">
        <v>766</v>
      </c>
      <c r="I174" s="195">
        <v>736421</v>
      </c>
      <c r="K174" s="202">
        <v>1853210</v>
      </c>
      <c r="L174" s="200" t="s">
        <v>1373</v>
      </c>
    </row>
    <row r="175" spans="1:12" x14ac:dyDescent="0.25">
      <c r="A175" s="195">
        <v>19</v>
      </c>
      <c r="B175" s="194" t="s">
        <v>81</v>
      </c>
      <c r="C175" s="196">
        <v>39</v>
      </c>
      <c r="D175" s="194" t="s">
        <v>92</v>
      </c>
      <c r="F175" s="196">
        <v>87976</v>
      </c>
      <c r="G175" s="194" t="s">
        <v>834</v>
      </c>
      <c r="I175" s="195">
        <v>362</v>
      </c>
      <c r="K175" s="202">
        <v>1853572</v>
      </c>
      <c r="L175" s="200" t="s">
        <v>1373</v>
      </c>
    </row>
    <row r="176" spans="1:12" x14ac:dyDescent="0.25">
      <c r="A176" s="195">
        <v>20</v>
      </c>
      <c r="B176" s="194" t="s">
        <v>81</v>
      </c>
      <c r="C176" s="196">
        <v>52</v>
      </c>
      <c r="D176" s="194" t="s">
        <v>92</v>
      </c>
      <c r="F176" s="196">
        <v>469</v>
      </c>
      <c r="G176" s="194" t="s">
        <v>234</v>
      </c>
      <c r="J176" s="195">
        <v>10423500</v>
      </c>
      <c r="K176" s="202">
        <v>-8569928</v>
      </c>
      <c r="L176" s="200" t="s">
        <v>1385</v>
      </c>
    </row>
    <row r="177" spans="1:12" x14ac:dyDescent="0.25">
      <c r="A177" s="195">
        <v>23</v>
      </c>
      <c r="B177" s="194" t="s">
        <v>81</v>
      </c>
      <c r="C177" s="196">
        <v>58</v>
      </c>
      <c r="D177" s="194" t="s">
        <v>1380</v>
      </c>
      <c r="F177" s="196">
        <v>1</v>
      </c>
      <c r="G177" s="194" t="s">
        <v>872</v>
      </c>
      <c r="I177" s="195">
        <v>255148864</v>
      </c>
      <c r="K177" s="202">
        <v>246578936</v>
      </c>
      <c r="L177" s="200" t="s">
        <v>1373</v>
      </c>
    </row>
    <row r="178" spans="1:12" x14ac:dyDescent="0.25">
      <c r="A178" s="195">
        <v>24</v>
      </c>
      <c r="B178" s="194" t="s">
        <v>81</v>
      </c>
      <c r="C178" s="196">
        <v>64</v>
      </c>
      <c r="D178" s="194" t="s">
        <v>92</v>
      </c>
      <c r="F178" s="196">
        <v>461</v>
      </c>
      <c r="G178" s="194" t="s">
        <v>891</v>
      </c>
      <c r="J178" s="195">
        <v>26000</v>
      </c>
      <c r="K178" s="202">
        <v>246552936</v>
      </c>
      <c r="L178" s="200" t="s">
        <v>1373</v>
      </c>
    </row>
    <row r="179" spans="1:12" x14ac:dyDescent="0.25">
      <c r="A179" s="195">
        <v>24</v>
      </c>
      <c r="B179" s="194" t="s">
        <v>81</v>
      </c>
      <c r="C179" s="196">
        <v>65</v>
      </c>
      <c r="D179" s="194" t="s">
        <v>92</v>
      </c>
      <c r="F179" s="196">
        <v>463</v>
      </c>
      <c r="G179" s="194" t="s">
        <v>894</v>
      </c>
      <c r="J179" s="195">
        <v>132447</v>
      </c>
      <c r="K179" s="202">
        <v>246420489</v>
      </c>
      <c r="L179" s="200" t="s">
        <v>1373</v>
      </c>
    </row>
    <row r="180" spans="1:12" x14ac:dyDescent="0.25">
      <c r="A180" s="195">
        <v>24</v>
      </c>
      <c r="B180" s="194" t="s">
        <v>81</v>
      </c>
      <c r="C180" s="196">
        <v>65</v>
      </c>
      <c r="D180" s="194" t="s">
        <v>92</v>
      </c>
      <c r="F180" s="196">
        <v>466</v>
      </c>
      <c r="G180" s="194" t="s">
        <v>894</v>
      </c>
      <c r="J180" s="195">
        <v>132447</v>
      </c>
      <c r="K180" s="202">
        <v>246288042</v>
      </c>
      <c r="L180" s="200" t="s">
        <v>1373</v>
      </c>
    </row>
    <row r="181" spans="1:12" x14ac:dyDescent="0.25">
      <c r="A181" s="195">
        <v>24</v>
      </c>
      <c r="B181" s="194" t="s">
        <v>81</v>
      </c>
      <c r="C181" s="196">
        <v>66</v>
      </c>
      <c r="D181" s="194" t="s">
        <v>92</v>
      </c>
      <c r="F181" s="196">
        <v>467</v>
      </c>
      <c r="G181" s="194" t="s">
        <v>897</v>
      </c>
      <c r="J181" s="195">
        <v>39317</v>
      </c>
      <c r="K181" s="202">
        <v>246248725</v>
      </c>
      <c r="L181" s="200" t="s">
        <v>1373</v>
      </c>
    </row>
    <row r="182" spans="1:12" x14ac:dyDescent="0.25">
      <c r="A182" s="195">
        <v>24</v>
      </c>
      <c r="B182" s="194" t="s">
        <v>81</v>
      </c>
      <c r="C182" s="196">
        <v>66</v>
      </c>
      <c r="D182" s="194" t="s">
        <v>92</v>
      </c>
      <c r="F182" s="196">
        <v>468</v>
      </c>
      <c r="G182" s="194" t="s">
        <v>897</v>
      </c>
      <c r="J182" s="195">
        <v>39318</v>
      </c>
      <c r="K182" s="202">
        <v>246209407</v>
      </c>
      <c r="L182" s="200" t="s">
        <v>1373</v>
      </c>
    </row>
    <row r="183" spans="1:12" x14ac:dyDescent="0.25">
      <c r="A183" s="195">
        <v>24</v>
      </c>
      <c r="B183" s="194" t="s">
        <v>81</v>
      </c>
      <c r="C183" s="196">
        <v>67</v>
      </c>
      <c r="D183" s="194" t="s">
        <v>92</v>
      </c>
      <c r="F183" s="196">
        <v>470</v>
      </c>
      <c r="G183" s="194" t="s">
        <v>413</v>
      </c>
      <c r="J183" s="195">
        <v>60000</v>
      </c>
      <c r="K183" s="202">
        <v>246149407</v>
      </c>
      <c r="L183" s="200" t="s">
        <v>1373</v>
      </c>
    </row>
    <row r="184" spans="1:12" x14ac:dyDescent="0.25">
      <c r="A184" s="195">
        <v>24</v>
      </c>
      <c r="B184" s="194" t="s">
        <v>81</v>
      </c>
      <c r="C184" s="196">
        <v>69</v>
      </c>
      <c r="D184" s="194" t="s">
        <v>92</v>
      </c>
      <c r="F184" s="196">
        <v>471</v>
      </c>
      <c r="G184" s="194" t="s">
        <v>251</v>
      </c>
      <c r="J184" s="195">
        <v>200000</v>
      </c>
      <c r="K184" s="202">
        <v>245949407</v>
      </c>
      <c r="L184" s="200" t="s">
        <v>1373</v>
      </c>
    </row>
    <row r="185" spans="1:12" x14ac:dyDescent="0.25">
      <c r="A185" s="195">
        <v>24</v>
      </c>
      <c r="B185" s="194" t="s">
        <v>81</v>
      </c>
      <c r="C185" s="196">
        <v>70</v>
      </c>
      <c r="D185" s="194" t="s">
        <v>92</v>
      </c>
      <c r="F185" s="196">
        <v>472</v>
      </c>
      <c r="G185" s="194" t="s">
        <v>235</v>
      </c>
      <c r="J185" s="195">
        <v>1324232</v>
      </c>
      <c r="K185" s="202">
        <v>244625175</v>
      </c>
      <c r="L185" s="200" t="s">
        <v>1373</v>
      </c>
    </row>
    <row r="186" spans="1:12" x14ac:dyDescent="0.25">
      <c r="A186" s="195">
        <v>24</v>
      </c>
      <c r="B186" s="194" t="s">
        <v>81</v>
      </c>
      <c r="C186" s="196">
        <v>71</v>
      </c>
      <c r="D186" s="194" t="s">
        <v>92</v>
      </c>
      <c r="F186" s="196">
        <v>473</v>
      </c>
      <c r="G186" s="194" t="s">
        <v>911</v>
      </c>
      <c r="J186" s="195">
        <v>223720</v>
      </c>
      <c r="K186" s="202">
        <v>244401455</v>
      </c>
      <c r="L186" s="200" t="s">
        <v>1373</v>
      </c>
    </row>
    <row r="187" spans="1:12" x14ac:dyDescent="0.25">
      <c r="A187" s="195">
        <v>25</v>
      </c>
      <c r="B187" s="194" t="s">
        <v>81</v>
      </c>
      <c r="C187" s="196">
        <v>79</v>
      </c>
      <c r="D187" s="194" t="s">
        <v>92</v>
      </c>
      <c r="F187" s="196">
        <v>478</v>
      </c>
      <c r="G187" s="194" t="s">
        <v>248</v>
      </c>
      <c r="J187" s="195">
        <v>25898373</v>
      </c>
      <c r="K187" s="202">
        <v>218503082</v>
      </c>
      <c r="L187" s="200" t="s">
        <v>1373</v>
      </c>
    </row>
    <row r="188" spans="1:12" x14ac:dyDescent="0.25">
      <c r="A188" s="195">
        <v>26</v>
      </c>
      <c r="B188" s="194" t="s">
        <v>81</v>
      </c>
      <c r="C188" s="196">
        <v>80</v>
      </c>
      <c r="D188" s="194" t="s">
        <v>92</v>
      </c>
      <c r="F188" s="196">
        <v>481</v>
      </c>
      <c r="G188" s="194" t="s">
        <v>940</v>
      </c>
      <c r="J188" s="195">
        <v>7700000</v>
      </c>
      <c r="K188" s="202">
        <v>210803082</v>
      </c>
      <c r="L188" s="200" t="s">
        <v>1373</v>
      </c>
    </row>
    <row r="189" spans="1:12" x14ac:dyDescent="0.25">
      <c r="A189" s="195">
        <v>26</v>
      </c>
      <c r="B189" s="194" t="s">
        <v>81</v>
      </c>
      <c r="C189" s="196">
        <v>81</v>
      </c>
      <c r="D189" s="194" t="s">
        <v>92</v>
      </c>
      <c r="F189" s="196">
        <v>482</v>
      </c>
      <c r="G189" s="194" t="s">
        <v>943</v>
      </c>
      <c r="J189" s="195">
        <v>7700000</v>
      </c>
      <c r="K189" s="202">
        <v>203103082</v>
      </c>
      <c r="L189" s="200" t="s">
        <v>1373</v>
      </c>
    </row>
    <row r="190" spans="1:12" x14ac:dyDescent="0.25">
      <c r="A190" s="195">
        <v>26</v>
      </c>
      <c r="B190" s="194" t="s">
        <v>81</v>
      </c>
      <c r="C190" s="196">
        <v>82</v>
      </c>
      <c r="D190" s="194" t="s">
        <v>92</v>
      </c>
      <c r="F190" s="196">
        <v>483</v>
      </c>
      <c r="G190" s="194" t="s">
        <v>946</v>
      </c>
      <c r="J190" s="195">
        <v>131800</v>
      </c>
      <c r="K190" s="202">
        <v>202971282</v>
      </c>
      <c r="L190" s="200" t="s">
        <v>1373</v>
      </c>
    </row>
    <row r="191" spans="1:12" x14ac:dyDescent="0.25">
      <c r="A191" s="195">
        <v>26</v>
      </c>
      <c r="B191" s="194" t="s">
        <v>81</v>
      </c>
      <c r="C191" s="196">
        <v>84</v>
      </c>
      <c r="D191" s="194" t="s">
        <v>92</v>
      </c>
      <c r="F191" s="196">
        <v>484</v>
      </c>
      <c r="G191" s="194" t="s">
        <v>953</v>
      </c>
      <c r="J191" s="195">
        <v>400387</v>
      </c>
      <c r="K191" s="202">
        <v>202570895</v>
      </c>
      <c r="L191" s="200" t="s">
        <v>1373</v>
      </c>
    </row>
    <row r="192" spans="1:12" x14ac:dyDescent="0.25">
      <c r="A192" s="195">
        <v>30</v>
      </c>
      <c r="B192" s="194" t="s">
        <v>81</v>
      </c>
      <c r="C192" s="196">
        <v>86</v>
      </c>
      <c r="D192" s="194" t="s">
        <v>92</v>
      </c>
      <c r="F192" s="196">
        <v>485</v>
      </c>
      <c r="G192" s="194" t="s">
        <v>236</v>
      </c>
      <c r="J192" s="195">
        <v>416442</v>
      </c>
      <c r="K192" s="202">
        <v>202154453</v>
      </c>
      <c r="L192" s="200" t="s">
        <v>1373</v>
      </c>
    </row>
    <row r="193" spans="1:12" x14ac:dyDescent="0.25">
      <c r="A193" s="195">
        <v>30</v>
      </c>
      <c r="B193" s="194" t="s">
        <v>81</v>
      </c>
      <c r="C193" s="196">
        <v>87</v>
      </c>
      <c r="D193" s="194" t="s">
        <v>92</v>
      </c>
      <c r="F193" s="196">
        <v>486</v>
      </c>
      <c r="G193" s="194" t="s">
        <v>962</v>
      </c>
      <c r="J193" s="195">
        <v>798532</v>
      </c>
      <c r="K193" s="202">
        <v>201355921</v>
      </c>
      <c r="L193" s="200" t="s">
        <v>1373</v>
      </c>
    </row>
    <row r="194" spans="1:12" x14ac:dyDescent="0.25">
      <c r="A194" s="195">
        <v>30</v>
      </c>
      <c r="B194" s="194" t="s">
        <v>81</v>
      </c>
      <c r="C194" s="196">
        <v>88</v>
      </c>
      <c r="D194" s="194" t="s">
        <v>92</v>
      </c>
      <c r="F194" s="196">
        <v>487</v>
      </c>
      <c r="G194" s="194" t="s">
        <v>965</v>
      </c>
      <c r="J194" s="195">
        <v>1003927</v>
      </c>
      <c r="K194" s="202">
        <v>200351994</v>
      </c>
      <c r="L194" s="200" t="s">
        <v>1373</v>
      </c>
    </row>
    <row r="195" spans="1:12" x14ac:dyDescent="0.25">
      <c r="A195" s="195">
        <v>30</v>
      </c>
      <c r="B195" s="194" t="s">
        <v>81</v>
      </c>
      <c r="C195" s="196">
        <v>89</v>
      </c>
      <c r="D195" s="194" t="s">
        <v>92</v>
      </c>
      <c r="F195" s="196">
        <v>488</v>
      </c>
      <c r="G195" s="194" t="s">
        <v>968</v>
      </c>
      <c r="J195" s="195">
        <v>618237</v>
      </c>
      <c r="K195" s="202">
        <v>199733757</v>
      </c>
      <c r="L195" s="200" t="s">
        <v>1373</v>
      </c>
    </row>
    <row r="196" spans="1:12" x14ac:dyDescent="0.25">
      <c r="A196" s="195">
        <v>30</v>
      </c>
      <c r="B196" s="194" t="s">
        <v>81</v>
      </c>
      <c r="C196" s="196">
        <v>90</v>
      </c>
      <c r="D196" s="194" t="s">
        <v>92</v>
      </c>
      <c r="F196" s="196">
        <v>489</v>
      </c>
      <c r="G196" s="194" t="s">
        <v>971</v>
      </c>
      <c r="J196" s="195">
        <v>213470</v>
      </c>
      <c r="K196" s="202">
        <v>199520287</v>
      </c>
      <c r="L196" s="200" t="s">
        <v>1373</v>
      </c>
    </row>
    <row r="197" spans="1:12" x14ac:dyDescent="0.25">
      <c r="A197" s="195">
        <v>30</v>
      </c>
      <c r="B197" s="194" t="s">
        <v>81</v>
      </c>
      <c r="C197" s="196">
        <v>91</v>
      </c>
      <c r="D197" s="194" t="s">
        <v>92</v>
      </c>
      <c r="F197" s="196">
        <v>490</v>
      </c>
      <c r="G197" s="194" t="s">
        <v>974</v>
      </c>
      <c r="J197" s="195">
        <v>759743</v>
      </c>
      <c r="K197" s="202">
        <v>198760544</v>
      </c>
      <c r="L197" s="200" t="s">
        <v>1373</v>
      </c>
    </row>
    <row r="198" spans="1:12" x14ac:dyDescent="0.25">
      <c r="A198" s="195">
        <v>30</v>
      </c>
      <c r="B198" s="194" t="s">
        <v>81</v>
      </c>
      <c r="C198" s="196">
        <v>92</v>
      </c>
      <c r="D198" s="194" t="s">
        <v>92</v>
      </c>
      <c r="F198" s="196">
        <v>491</v>
      </c>
      <c r="G198" s="194" t="s">
        <v>977</v>
      </c>
      <c r="J198" s="195">
        <v>295840</v>
      </c>
      <c r="K198" s="202">
        <v>198464704</v>
      </c>
      <c r="L198" s="200" t="s">
        <v>1373</v>
      </c>
    </row>
    <row r="199" spans="1:12" x14ac:dyDescent="0.25">
      <c r="A199" s="195">
        <v>30</v>
      </c>
      <c r="B199" s="194" t="s">
        <v>81</v>
      </c>
      <c r="C199" s="196">
        <v>93</v>
      </c>
      <c r="D199" s="194" t="s">
        <v>92</v>
      </c>
      <c r="F199" s="196">
        <v>492</v>
      </c>
      <c r="G199" s="194" t="s">
        <v>980</v>
      </c>
      <c r="J199" s="195">
        <v>626170</v>
      </c>
      <c r="K199" s="202">
        <v>197838534</v>
      </c>
      <c r="L199" s="200" t="s">
        <v>1373</v>
      </c>
    </row>
    <row r="200" spans="1:12" x14ac:dyDescent="0.25">
      <c r="A200" s="195">
        <v>30</v>
      </c>
      <c r="B200" s="194" t="s">
        <v>81</v>
      </c>
      <c r="C200" s="196">
        <v>94</v>
      </c>
      <c r="D200" s="194" t="s">
        <v>92</v>
      </c>
      <c r="F200" s="196">
        <v>493</v>
      </c>
      <c r="G200" s="194" t="s">
        <v>983</v>
      </c>
      <c r="J200" s="195">
        <v>498820</v>
      </c>
      <c r="K200" s="202">
        <v>197339714</v>
      </c>
      <c r="L200" s="200" t="s">
        <v>1373</v>
      </c>
    </row>
    <row r="201" spans="1:12" x14ac:dyDescent="0.25">
      <c r="A201" s="195">
        <v>30</v>
      </c>
      <c r="B201" s="194" t="s">
        <v>81</v>
      </c>
      <c r="C201" s="196">
        <v>95</v>
      </c>
      <c r="D201" s="194" t="s">
        <v>92</v>
      </c>
      <c r="F201" s="196">
        <v>494</v>
      </c>
      <c r="G201" s="194" t="s">
        <v>986</v>
      </c>
      <c r="J201" s="195">
        <v>247339</v>
      </c>
      <c r="K201" s="202">
        <v>197092375</v>
      </c>
      <c r="L201" s="200" t="s">
        <v>1373</v>
      </c>
    </row>
    <row r="202" spans="1:12" x14ac:dyDescent="0.25">
      <c r="A202" s="195">
        <v>30</v>
      </c>
      <c r="B202" s="194" t="s">
        <v>81</v>
      </c>
      <c r="C202" s="196">
        <v>96</v>
      </c>
      <c r="D202" s="194" t="s">
        <v>92</v>
      </c>
      <c r="F202" s="196">
        <v>495</v>
      </c>
      <c r="G202" s="194" t="s">
        <v>989</v>
      </c>
      <c r="J202" s="195">
        <v>1200174</v>
      </c>
      <c r="K202" s="202">
        <v>195892201</v>
      </c>
      <c r="L202" s="200" t="s">
        <v>1373</v>
      </c>
    </row>
    <row r="203" spans="1:12" x14ac:dyDescent="0.25">
      <c r="A203" s="195">
        <v>30</v>
      </c>
      <c r="B203" s="194" t="s">
        <v>81</v>
      </c>
      <c r="C203" s="196">
        <v>97</v>
      </c>
      <c r="D203" s="194" t="s">
        <v>92</v>
      </c>
      <c r="F203" s="196">
        <v>496</v>
      </c>
      <c r="G203" s="194" t="s">
        <v>992</v>
      </c>
      <c r="J203" s="195">
        <v>1201548</v>
      </c>
      <c r="K203" s="202">
        <v>194690653</v>
      </c>
      <c r="L203" s="200" t="s">
        <v>1373</v>
      </c>
    </row>
    <row r="204" spans="1:12" x14ac:dyDescent="0.25">
      <c r="A204" s="195">
        <v>30</v>
      </c>
      <c r="B204" s="194" t="s">
        <v>81</v>
      </c>
      <c r="C204" s="196">
        <v>98</v>
      </c>
      <c r="D204" s="194" t="s">
        <v>92</v>
      </c>
      <c r="F204" s="196">
        <v>497</v>
      </c>
      <c r="G204" s="194" t="s">
        <v>1001</v>
      </c>
      <c r="J204" s="195">
        <v>2107982</v>
      </c>
      <c r="K204" s="202">
        <v>192582671</v>
      </c>
      <c r="L204" s="200" t="s">
        <v>1373</v>
      </c>
    </row>
    <row r="205" spans="1:12" x14ac:dyDescent="0.25">
      <c r="A205" s="195">
        <v>30</v>
      </c>
      <c r="B205" s="194" t="s">
        <v>81</v>
      </c>
      <c r="C205" s="196">
        <v>99</v>
      </c>
      <c r="D205" s="194" t="s">
        <v>92</v>
      </c>
      <c r="F205" s="196">
        <v>498</v>
      </c>
      <c r="G205" s="194" t="s">
        <v>1004</v>
      </c>
      <c r="J205" s="195">
        <v>405000</v>
      </c>
      <c r="K205" s="202">
        <v>192177671</v>
      </c>
      <c r="L205" s="200" t="s">
        <v>1373</v>
      </c>
    </row>
    <row r="206" spans="1:12" x14ac:dyDescent="0.25">
      <c r="A206" s="195">
        <v>30</v>
      </c>
      <c r="B206" s="194" t="s">
        <v>81</v>
      </c>
      <c r="C206" s="196">
        <v>100</v>
      </c>
      <c r="D206" s="194" t="s">
        <v>92</v>
      </c>
      <c r="F206" s="196">
        <v>499</v>
      </c>
      <c r="G206" s="194" t="s">
        <v>1007</v>
      </c>
      <c r="J206" s="195">
        <v>800000</v>
      </c>
      <c r="K206" s="202">
        <v>191377671</v>
      </c>
      <c r="L206" s="200" t="s">
        <v>1373</v>
      </c>
    </row>
    <row r="207" spans="1:12" x14ac:dyDescent="0.25">
      <c r="A207" s="195">
        <v>30</v>
      </c>
      <c r="B207" s="194" t="s">
        <v>81</v>
      </c>
      <c r="C207" s="196">
        <v>101</v>
      </c>
      <c r="D207" s="194" t="s">
        <v>92</v>
      </c>
      <c r="F207" s="196">
        <v>500</v>
      </c>
      <c r="G207" s="194" t="s">
        <v>1010</v>
      </c>
      <c r="J207" s="195">
        <v>300000</v>
      </c>
      <c r="K207" s="202">
        <v>191077671</v>
      </c>
      <c r="L207" s="200" t="s">
        <v>1373</v>
      </c>
    </row>
    <row r="208" spans="1:12" x14ac:dyDescent="0.25">
      <c r="A208" s="195">
        <v>30</v>
      </c>
      <c r="B208" s="194" t="s">
        <v>81</v>
      </c>
      <c r="C208" s="196">
        <v>102</v>
      </c>
      <c r="D208" s="194" t="s">
        <v>92</v>
      </c>
      <c r="F208" s="196">
        <v>501</v>
      </c>
      <c r="G208" s="194" t="s">
        <v>1013</v>
      </c>
      <c r="J208" s="195">
        <v>600000</v>
      </c>
      <c r="K208" s="202">
        <v>190477671</v>
      </c>
      <c r="L208" s="200" t="s">
        <v>1373</v>
      </c>
    </row>
    <row r="209" spans="1:12" x14ac:dyDescent="0.25">
      <c r="A209" s="195">
        <v>30</v>
      </c>
      <c r="B209" s="194" t="s">
        <v>81</v>
      </c>
      <c r="C209" s="196">
        <v>103</v>
      </c>
      <c r="D209" s="194" t="s">
        <v>92</v>
      </c>
      <c r="F209" s="196">
        <v>502</v>
      </c>
      <c r="G209" s="194" t="s">
        <v>1016</v>
      </c>
      <c r="J209" s="195">
        <v>600000</v>
      </c>
      <c r="K209" s="202">
        <v>189877671</v>
      </c>
      <c r="L209" s="200" t="s">
        <v>1373</v>
      </c>
    </row>
    <row r="210" spans="1:12" x14ac:dyDescent="0.25">
      <c r="A210" s="195">
        <v>30</v>
      </c>
      <c r="B210" s="194" t="s">
        <v>81</v>
      </c>
      <c r="C210" s="196">
        <v>104</v>
      </c>
      <c r="D210" s="194" t="s">
        <v>92</v>
      </c>
      <c r="F210" s="196">
        <v>503</v>
      </c>
      <c r="G210" s="194" t="s">
        <v>1020</v>
      </c>
      <c r="J210" s="195">
        <v>2000000</v>
      </c>
      <c r="K210" s="202">
        <v>187877671</v>
      </c>
      <c r="L210" s="200" t="s">
        <v>1373</v>
      </c>
    </row>
    <row r="211" spans="1:12" x14ac:dyDescent="0.25">
      <c r="A211" s="195">
        <v>30</v>
      </c>
      <c r="B211" s="194" t="s">
        <v>81</v>
      </c>
      <c r="C211" s="196">
        <v>105</v>
      </c>
      <c r="D211" s="194" t="s">
        <v>92</v>
      </c>
      <c r="F211" s="196">
        <v>504</v>
      </c>
      <c r="G211" s="194" t="s">
        <v>1023</v>
      </c>
      <c r="J211" s="195">
        <v>260247</v>
      </c>
      <c r="K211" s="202">
        <v>187617424</v>
      </c>
      <c r="L211" s="200" t="s">
        <v>1373</v>
      </c>
    </row>
    <row r="212" spans="1:12" x14ac:dyDescent="0.25">
      <c r="A212" s="195">
        <v>30</v>
      </c>
      <c r="B212" s="194" t="s">
        <v>81</v>
      </c>
      <c r="C212" s="196">
        <v>106</v>
      </c>
      <c r="D212" s="194" t="s">
        <v>92</v>
      </c>
      <c r="F212" s="196">
        <v>505</v>
      </c>
      <c r="G212" s="194" t="s">
        <v>1026</v>
      </c>
      <c r="J212" s="195">
        <v>84160</v>
      </c>
      <c r="K212" s="202">
        <v>187533264</v>
      </c>
      <c r="L212" s="200" t="s">
        <v>1373</v>
      </c>
    </row>
    <row r="213" spans="1:12" x14ac:dyDescent="0.25">
      <c r="A213" s="195">
        <v>30</v>
      </c>
      <c r="B213" s="194" t="s">
        <v>81</v>
      </c>
      <c r="C213" s="196">
        <v>107</v>
      </c>
      <c r="D213" s="194" t="s">
        <v>92</v>
      </c>
      <c r="F213" s="196">
        <v>509</v>
      </c>
      <c r="G213" s="194" t="s">
        <v>1029</v>
      </c>
      <c r="J213" s="195">
        <v>505419</v>
      </c>
      <c r="K213" s="202">
        <v>187027845</v>
      </c>
      <c r="L213" s="200" t="s">
        <v>1373</v>
      </c>
    </row>
    <row r="214" spans="1:12" x14ac:dyDescent="0.25">
      <c r="A214" s="195">
        <v>30</v>
      </c>
      <c r="B214" s="194" t="s">
        <v>81</v>
      </c>
      <c r="C214" s="196">
        <v>108</v>
      </c>
      <c r="D214" s="194" t="s">
        <v>92</v>
      </c>
      <c r="F214" s="196">
        <v>510</v>
      </c>
      <c r="G214" s="194" t="s">
        <v>1033</v>
      </c>
      <c r="J214" s="195">
        <v>1348920</v>
      </c>
      <c r="K214" s="202">
        <v>185678925</v>
      </c>
      <c r="L214" s="200" t="s">
        <v>1373</v>
      </c>
    </row>
    <row r="215" spans="1:12" x14ac:dyDescent="0.25">
      <c r="A215" s="195">
        <v>30</v>
      </c>
      <c r="B215" s="194" t="s">
        <v>81</v>
      </c>
      <c r="C215" s="196">
        <v>109</v>
      </c>
      <c r="D215" s="194" t="s">
        <v>92</v>
      </c>
      <c r="F215" s="196">
        <v>511</v>
      </c>
      <c r="G215" s="194" t="s">
        <v>1036</v>
      </c>
      <c r="J215" s="195">
        <v>230036</v>
      </c>
      <c r="K215" s="202">
        <v>185448889</v>
      </c>
      <c r="L215" s="200" t="s">
        <v>1373</v>
      </c>
    </row>
    <row r="216" spans="1:12" x14ac:dyDescent="0.25">
      <c r="A216" s="195">
        <v>30</v>
      </c>
      <c r="B216" s="194" t="s">
        <v>81</v>
      </c>
      <c r="C216" s="196">
        <v>110</v>
      </c>
      <c r="D216" s="194" t="s">
        <v>92</v>
      </c>
      <c r="F216" s="196">
        <v>512</v>
      </c>
      <c r="G216" s="194" t="s">
        <v>1039</v>
      </c>
      <c r="J216" s="195">
        <v>82864</v>
      </c>
      <c r="K216" s="202">
        <v>185366025</v>
      </c>
      <c r="L216" s="200" t="s">
        <v>1373</v>
      </c>
    </row>
    <row r="217" spans="1:12" x14ac:dyDescent="0.25">
      <c r="A217" s="195">
        <v>30</v>
      </c>
      <c r="B217" s="194" t="s">
        <v>81</v>
      </c>
      <c r="C217" s="196">
        <v>111</v>
      </c>
      <c r="D217" s="194" t="s">
        <v>92</v>
      </c>
      <c r="F217" s="196">
        <v>513</v>
      </c>
      <c r="G217" s="194" t="s">
        <v>237</v>
      </c>
      <c r="J217" s="195">
        <v>204773</v>
      </c>
      <c r="K217" s="202">
        <v>185161252</v>
      </c>
      <c r="L217" s="200" t="s">
        <v>1373</v>
      </c>
    </row>
    <row r="218" spans="1:12" x14ac:dyDescent="0.25">
      <c r="A218" s="195">
        <v>30</v>
      </c>
      <c r="B218" s="194" t="s">
        <v>81</v>
      </c>
      <c r="C218" s="196">
        <v>112</v>
      </c>
      <c r="D218" s="194" t="s">
        <v>92</v>
      </c>
      <c r="F218" s="196">
        <v>514</v>
      </c>
      <c r="G218" s="194" t="s">
        <v>1044</v>
      </c>
      <c r="J218" s="195">
        <v>28859</v>
      </c>
      <c r="K218" s="202">
        <v>185132393</v>
      </c>
      <c r="L218" s="200" t="s">
        <v>1373</v>
      </c>
    </row>
    <row r="219" spans="1:12" x14ac:dyDescent="0.25">
      <c r="A219" s="195">
        <v>30</v>
      </c>
      <c r="B219" s="194" t="s">
        <v>81</v>
      </c>
      <c r="C219" s="196">
        <v>116</v>
      </c>
      <c r="D219" s="194" t="s">
        <v>92</v>
      </c>
      <c r="F219" s="196">
        <v>516</v>
      </c>
      <c r="G219" s="194" t="s">
        <v>238</v>
      </c>
      <c r="J219" s="195">
        <v>60000</v>
      </c>
      <c r="K219" s="202">
        <v>185072393</v>
      </c>
      <c r="L219" s="200" t="s">
        <v>1373</v>
      </c>
    </row>
    <row r="220" spans="1:12" x14ac:dyDescent="0.25">
      <c r="A220" s="195">
        <v>30</v>
      </c>
      <c r="B220" s="194" t="s">
        <v>81</v>
      </c>
      <c r="C220" s="196">
        <v>117</v>
      </c>
      <c r="D220" s="194" t="s">
        <v>92</v>
      </c>
      <c r="F220" s="196">
        <v>517</v>
      </c>
      <c r="G220" s="194" t="s">
        <v>1058</v>
      </c>
      <c r="J220" s="195">
        <v>47490</v>
      </c>
      <c r="K220" s="202">
        <v>185024903</v>
      </c>
      <c r="L220" s="200" t="s">
        <v>1373</v>
      </c>
    </row>
    <row r="221" spans="1:12" x14ac:dyDescent="0.25">
      <c r="A221" s="195">
        <v>31</v>
      </c>
      <c r="B221" s="194" t="s">
        <v>81</v>
      </c>
      <c r="C221" s="196">
        <v>118</v>
      </c>
      <c r="D221" s="194" t="s">
        <v>92</v>
      </c>
      <c r="F221" s="196">
        <v>518</v>
      </c>
      <c r="G221" s="194" t="s">
        <v>1064</v>
      </c>
      <c r="J221" s="195">
        <v>4850000</v>
      </c>
      <c r="K221" s="202">
        <v>180174903</v>
      </c>
      <c r="L221" s="200" t="s">
        <v>1373</v>
      </c>
    </row>
    <row r="222" spans="1:12" x14ac:dyDescent="0.25">
      <c r="A222" s="195">
        <v>31</v>
      </c>
      <c r="B222" s="194" t="s">
        <v>81</v>
      </c>
      <c r="C222" s="196">
        <v>119</v>
      </c>
      <c r="D222" s="194" t="s">
        <v>92</v>
      </c>
      <c r="F222" s="196">
        <v>519</v>
      </c>
      <c r="G222" s="194" t="s">
        <v>1067</v>
      </c>
      <c r="J222" s="195">
        <v>229947</v>
      </c>
      <c r="K222" s="202">
        <v>179944956</v>
      </c>
      <c r="L222" s="200" t="s">
        <v>1373</v>
      </c>
    </row>
    <row r="223" spans="1:12" x14ac:dyDescent="0.25">
      <c r="A223" s="195">
        <v>31</v>
      </c>
      <c r="B223" s="194" t="s">
        <v>81</v>
      </c>
      <c r="C223" s="196">
        <v>120</v>
      </c>
      <c r="D223" s="194" t="s">
        <v>92</v>
      </c>
      <c r="F223" s="196">
        <v>520</v>
      </c>
      <c r="G223" s="194" t="s">
        <v>1070</v>
      </c>
      <c r="J223" s="195">
        <v>430000</v>
      </c>
      <c r="K223" s="202">
        <v>179514956</v>
      </c>
      <c r="L223" s="200" t="s">
        <v>1373</v>
      </c>
    </row>
    <row r="224" spans="1:12" x14ac:dyDescent="0.25">
      <c r="A224" s="195">
        <v>31</v>
      </c>
      <c r="B224" s="194" t="s">
        <v>81</v>
      </c>
      <c r="C224" s="196">
        <v>122</v>
      </c>
      <c r="D224" s="194" t="s">
        <v>92</v>
      </c>
      <c r="F224" s="196">
        <v>521</v>
      </c>
      <c r="G224" s="194" t="s">
        <v>1073</v>
      </c>
      <c r="J224" s="195">
        <v>1348920</v>
      </c>
      <c r="K224" s="202">
        <v>178166036</v>
      </c>
      <c r="L224" s="200" t="s">
        <v>1373</v>
      </c>
    </row>
    <row r="225" spans="1:12" x14ac:dyDescent="0.25">
      <c r="A225" s="195">
        <v>31</v>
      </c>
      <c r="B225" s="194" t="s">
        <v>81</v>
      </c>
      <c r="C225" s="196">
        <v>123</v>
      </c>
      <c r="D225" s="194" t="s">
        <v>92</v>
      </c>
      <c r="F225" s="196">
        <v>522</v>
      </c>
      <c r="G225" s="194" t="s">
        <v>1076</v>
      </c>
      <c r="J225" s="195">
        <v>753652</v>
      </c>
      <c r="K225" s="202">
        <v>177412384</v>
      </c>
      <c r="L225" s="200" t="s">
        <v>1373</v>
      </c>
    </row>
    <row r="226" spans="1:12" x14ac:dyDescent="0.25">
      <c r="A226" s="195">
        <v>31</v>
      </c>
      <c r="B226" s="194" t="s">
        <v>81</v>
      </c>
      <c r="C226" s="196">
        <v>124</v>
      </c>
      <c r="D226" s="194" t="s">
        <v>92</v>
      </c>
      <c r="F226" s="196">
        <v>526</v>
      </c>
      <c r="G226" s="194" t="s">
        <v>239</v>
      </c>
      <c r="J226" s="195">
        <v>405000</v>
      </c>
      <c r="K226" s="202">
        <v>177007384</v>
      </c>
      <c r="L226" s="200" t="s">
        <v>1373</v>
      </c>
    </row>
    <row r="227" spans="1:12" x14ac:dyDescent="0.25">
      <c r="A227" s="195">
        <v>31</v>
      </c>
      <c r="B227" s="194" t="s">
        <v>81</v>
      </c>
      <c r="C227" s="196">
        <v>125</v>
      </c>
      <c r="D227" s="194" t="s">
        <v>92</v>
      </c>
      <c r="F227" s="196">
        <v>527</v>
      </c>
      <c r="G227" s="194" t="s">
        <v>240</v>
      </c>
      <c r="J227" s="195">
        <v>2000000</v>
      </c>
      <c r="K227" s="202">
        <v>175007384</v>
      </c>
      <c r="L227" s="200" t="s">
        <v>1373</v>
      </c>
    </row>
    <row r="228" spans="1:12" x14ac:dyDescent="0.25">
      <c r="A228" s="195">
        <v>31</v>
      </c>
      <c r="B228" s="194" t="s">
        <v>81</v>
      </c>
      <c r="C228" s="196">
        <v>126</v>
      </c>
      <c r="D228" s="194" t="s">
        <v>92</v>
      </c>
      <c r="F228" s="196">
        <v>528</v>
      </c>
      <c r="G228" s="194" t="s">
        <v>241</v>
      </c>
      <c r="J228" s="195">
        <v>300000</v>
      </c>
      <c r="K228" s="202">
        <v>174707384</v>
      </c>
      <c r="L228" s="200" t="s">
        <v>1373</v>
      </c>
    </row>
    <row r="229" spans="1:12" x14ac:dyDescent="0.25">
      <c r="A229" s="195">
        <v>31</v>
      </c>
      <c r="B229" s="194" t="s">
        <v>81</v>
      </c>
      <c r="C229" s="196">
        <v>127</v>
      </c>
      <c r="D229" s="194" t="s">
        <v>92</v>
      </c>
      <c r="F229" s="196">
        <v>529</v>
      </c>
      <c r="G229" s="194" t="s">
        <v>1085</v>
      </c>
      <c r="J229" s="195">
        <v>600000</v>
      </c>
      <c r="K229" s="202">
        <v>174107384</v>
      </c>
      <c r="L229" s="200" t="s">
        <v>1373</v>
      </c>
    </row>
    <row r="230" spans="1:12" x14ac:dyDescent="0.25">
      <c r="A230" s="195">
        <v>31</v>
      </c>
      <c r="B230" s="194" t="s">
        <v>81</v>
      </c>
      <c r="C230" s="196">
        <v>128</v>
      </c>
      <c r="D230" s="194" t="s">
        <v>92</v>
      </c>
      <c r="F230" s="196">
        <v>530</v>
      </c>
      <c r="G230" s="194" t="s">
        <v>242</v>
      </c>
      <c r="J230" s="195">
        <v>600000</v>
      </c>
      <c r="K230" s="202">
        <v>173507384</v>
      </c>
      <c r="L230" s="200" t="s">
        <v>1373</v>
      </c>
    </row>
    <row r="231" spans="1:12" x14ac:dyDescent="0.25">
      <c r="A231" s="195">
        <v>31</v>
      </c>
      <c r="B231" s="194" t="s">
        <v>81</v>
      </c>
      <c r="C231" s="196">
        <v>129</v>
      </c>
      <c r="D231" s="194" t="s">
        <v>92</v>
      </c>
      <c r="F231" s="196">
        <v>531</v>
      </c>
      <c r="G231" s="194" t="s">
        <v>243</v>
      </c>
      <c r="J231" s="195">
        <v>430000</v>
      </c>
      <c r="K231" s="202">
        <v>173077384</v>
      </c>
      <c r="L231" s="200" t="s">
        <v>1373</v>
      </c>
    </row>
    <row r="232" spans="1:12" x14ac:dyDescent="0.25">
      <c r="A232" s="195">
        <v>31</v>
      </c>
      <c r="B232" s="194" t="s">
        <v>81</v>
      </c>
      <c r="C232" s="196">
        <v>130</v>
      </c>
      <c r="D232" s="194" t="s">
        <v>92</v>
      </c>
      <c r="F232" s="196">
        <v>532</v>
      </c>
      <c r="G232" s="194" t="s">
        <v>244</v>
      </c>
      <c r="J232" s="195">
        <v>4000000</v>
      </c>
      <c r="K232" s="202">
        <v>169077384</v>
      </c>
      <c r="L232" s="200" t="s">
        <v>1373</v>
      </c>
    </row>
    <row r="233" spans="1:12" x14ac:dyDescent="0.25">
      <c r="A233" s="195">
        <v>31</v>
      </c>
      <c r="B233" s="194" t="s">
        <v>81</v>
      </c>
      <c r="C233" s="196">
        <v>131</v>
      </c>
      <c r="D233" s="194" t="s">
        <v>92</v>
      </c>
      <c r="F233" s="196">
        <v>533</v>
      </c>
      <c r="G233" s="194" t="s">
        <v>245</v>
      </c>
      <c r="J233" s="195">
        <v>6866944</v>
      </c>
      <c r="K233" s="202">
        <v>162210440</v>
      </c>
      <c r="L233" s="200" t="s">
        <v>1373</v>
      </c>
    </row>
    <row r="234" spans="1:12" x14ac:dyDescent="0.25">
      <c r="A234" s="195">
        <v>31</v>
      </c>
      <c r="B234" s="194" t="s">
        <v>81</v>
      </c>
      <c r="C234" s="196">
        <v>132</v>
      </c>
      <c r="D234" s="194" t="s">
        <v>92</v>
      </c>
      <c r="F234" s="196">
        <v>534</v>
      </c>
      <c r="G234" s="194" t="s">
        <v>1096</v>
      </c>
      <c r="J234" s="195">
        <v>200000</v>
      </c>
      <c r="K234" s="202">
        <v>162010440</v>
      </c>
      <c r="L234" s="200" t="s">
        <v>1373</v>
      </c>
    </row>
    <row r="235" spans="1:12" x14ac:dyDescent="0.25">
      <c r="A235" s="195">
        <v>31</v>
      </c>
      <c r="B235" s="194" t="s">
        <v>81</v>
      </c>
      <c r="C235" s="196">
        <v>133</v>
      </c>
      <c r="D235" s="194" t="s">
        <v>92</v>
      </c>
      <c r="F235" s="196">
        <v>535</v>
      </c>
      <c r="G235" s="194" t="s">
        <v>246</v>
      </c>
      <c r="J235" s="195">
        <v>800000</v>
      </c>
      <c r="K235" s="202">
        <v>161210440</v>
      </c>
      <c r="L235" s="200" t="s">
        <v>1373</v>
      </c>
    </row>
    <row r="236" spans="1:12" x14ac:dyDescent="0.25">
      <c r="A236" s="195">
        <v>31</v>
      </c>
      <c r="B236" s="194" t="s">
        <v>81</v>
      </c>
      <c r="C236" s="196">
        <v>134</v>
      </c>
      <c r="D236" s="194" t="s">
        <v>92</v>
      </c>
      <c r="F236" s="196">
        <v>536</v>
      </c>
      <c r="G236" s="194" t="s">
        <v>247</v>
      </c>
      <c r="J236" s="195">
        <v>588283</v>
      </c>
      <c r="K236" s="202">
        <v>160622157</v>
      </c>
      <c r="L236" s="200" t="s">
        <v>1373</v>
      </c>
    </row>
    <row r="237" spans="1:12" x14ac:dyDescent="0.25">
      <c r="A237" s="195">
        <v>31</v>
      </c>
      <c r="B237" s="194" t="s">
        <v>81</v>
      </c>
      <c r="C237" s="196">
        <v>135</v>
      </c>
      <c r="D237" s="194" t="s">
        <v>92</v>
      </c>
      <c r="F237" s="196">
        <v>537</v>
      </c>
      <c r="G237" s="194" t="s">
        <v>1103</v>
      </c>
      <c r="J237" s="195">
        <v>170800</v>
      </c>
      <c r="K237" s="202">
        <v>160451357</v>
      </c>
      <c r="L237" s="200" t="s">
        <v>1373</v>
      </c>
    </row>
    <row r="238" spans="1:12" x14ac:dyDescent="0.25">
      <c r="A238" s="195">
        <v>31</v>
      </c>
      <c r="B238" s="194" t="s">
        <v>81</v>
      </c>
      <c r="C238" s="196">
        <v>136</v>
      </c>
      <c r="D238" s="194" t="s">
        <v>92</v>
      </c>
      <c r="F238" s="196">
        <v>538</v>
      </c>
      <c r="G238" s="194" t="s">
        <v>1106</v>
      </c>
      <c r="J238" s="195">
        <v>395979</v>
      </c>
      <c r="K238" s="202">
        <v>160055378</v>
      </c>
      <c r="L238" s="200" t="s">
        <v>1373</v>
      </c>
    </row>
    <row r="239" spans="1:12" x14ac:dyDescent="0.25">
      <c r="A239" s="195">
        <v>31</v>
      </c>
      <c r="B239" s="194" t="s">
        <v>81</v>
      </c>
      <c r="C239" s="196">
        <v>137</v>
      </c>
      <c r="D239" s="194" t="s">
        <v>92</v>
      </c>
      <c r="F239" s="196">
        <v>539</v>
      </c>
      <c r="G239" s="194" t="s">
        <v>622</v>
      </c>
      <c r="J239" s="195">
        <v>40000</v>
      </c>
      <c r="K239" s="202">
        <v>160015378</v>
      </c>
      <c r="L239" s="200" t="s">
        <v>1373</v>
      </c>
    </row>
    <row r="240" spans="1:12" x14ac:dyDescent="0.25">
      <c r="A240" s="195">
        <v>31</v>
      </c>
      <c r="B240" s="194" t="s">
        <v>81</v>
      </c>
      <c r="C240" s="196">
        <v>138</v>
      </c>
      <c r="D240" s="194" t="s">
        <v>92</v>
      </c>
      <c r="F240" s="196">
        <v>540</v>
      </c>
      <c r="G240" s="194" t="s">
        <v>622</v>
      </c>
      <c r="J240" s="195">
        <v>20000</v>
      </c>
      <c r="K240" s="202">
        <v>159995378</v>
      </c>
      <c r="L240" s="200" t="s">
        <v>1373</v>
      </c>
    </row>
    <row r="241" spans="1:12" x14ac:dyDescent="0.25">
      <c r="A241" s="195">
        <v>31</v>
      </c>
      <c r="B241" s="194" t="s">
        <v>81</v>
      </c>
      <c r="C241" s="196">
        <v>147</v>
      </c>
      <c r="D241" s="194" t="s">
        <v>1380</v>
      </c>
      <c r="F241" s="196">
        <v>201660</v>
      </c>
      <c r="G241" s="194" t="s">
        <v>1222</v>
      </c>
      <c r="I241" s="195">
        <v>1300</v>
      </c>
      <c r="K241" s="202">
        <v>159996678</v>
      </c>
      <c r="L241" s="200" t="s">
        <v>1373</v>
      </c>
    </row>
    <row r="242" spans="1:12" x14ac:dyDescent="0.25">
      <c r="G242" s="203" t="s">
        <v>1374</v>
      </c>
      <c r="I242" s="204">
        <v>259003736</v>
      </c>
      <c r="J242" s="204">
        <v>99007058</v>
      </c>
      <c r="K242" s="204">
        <v>159996678</v>
      </c>
      <c r="L242" s="205" t="s">
        <v>1373</v>
      </c>
    </row>
    <row r="243" spans="1:12" x14ac:dyDescent="0.25">
      <c r="G243" s="203" t="s">
        <v>1368</v>
      </c>
      <c r="I243" s="206">
        <v>259003736</v>
      </c>
      <c r="J243" s="206">
        <v>99007058</v>
      </c>
      <c r="K243" s="206">
        <v>159996678</v>
      </c>
      <c r="L243" s="203" t="s">
        <v>1375</v>
      </c>
    </row>
    <row r="244" spans="1:12" x14ac:dyDescent="0.25">
      <c r="A244" s="197" t="s">
        <v>126</v>
      </c>
      <c r="G244" s="198" t="s">
        <v>1370</v>
      </c>
      <c r="I244" s="199">
        <v>259003736</v>
      </c>
      <c r="J244" s="199">
        <v>99007058</v>
      </c>
      <c r="K244" s="199">
        <v>159996678</v>
      </c>
      <c r="L244" s="194" t="s">
        <v>1373</v>
      </c>
    </row>
    <row r="245" spans="1:12" x14ac:dyDescent="0.25">
      <c r="A245" s="200" t="s">
        <v>82</v>
      </c>
      <c r="B245" s="200" t="s">
        <v>83</v>
      </c>
      <c r="C245" s="201" t="s">
        <v>84</v>
      </c>
      <c r="D245" s="200" t="s">
        <v>85</v>
      </c>
      <c r="E245" s="200" t="s">
        <v>86</v>
      </c>
      <c r="F245" s="201" t="s">
        <v>87</v>
      </c>
      <c r="G245" s="200" t="s">
        <v>88</v>
      </c>
      <c r="I245" s="201" t="s">
        <v>1371</v>
      </c>
      <c r="J245" s="201" t="s">
        <v>1372</v>
      </c>
      <c r="K245" s="201" t="s">
        <v>89</v>
      </c>
    </row>
    <row r="246" spans="1:12" x14ac:dyDescent="0.25">
      <c r="A246" s="195">
        <v>1</v>
      </c>
      <c r="B246" s="194" t="s">
        <v>126</v>
      </c>
      <c r="C246" s="196">
        <v>1</v>
      </c>
      <c r="D246" s="194" t="s">
        <v>92</v>
      </c>
      <c r="F246" s="196">
        <v>541</v>
      </c>
      <c r="G246" s="194" t="s">
        <v>259</v>
      </c>
      <c r="J246" s="195">
        <v>500000</v>
      </c>
      <c r="K246" s="202">
        <v>159496678</v>
      </c>
      <c r="L246" s="200" t="s">
        <v>1373</v>
      </c>
    </row>
    <row r="247" spans="1:12" x14ac:dyDescent="0.25">
      <c r="A247" s="195">
        <v>2</v>
      </c>
      <c r="B247" s="194" t="s">
        <v>126</v>
      </c>
      <c r="C247" s="196">
        <v>7</v>
      </c>
      <c r="D247" s="194" t="s">
        <v>92</v>
      </c>
      <c r="F247" s="196">
        <v>542</v>
      </c>
      <c r="G247" s="194" t="s">
        <v>1245</v>
      </c>
      <c r="J247" s="195">
        <v>49800</v>
      </c>
      <c r="K247" s="202">
        <v>159446878</v>
      </c>
      <c r="L247" s="200" t="s">
        <v>1373</v>
      </c>
    </row>
    <row r="248" spans="1:12" x14ac:dyDescent="0.25">
      <c r="A248" s="195">
        <v>2</v>
      </c>
      <c r="B248" s="194" t="s">
        <v>126</v>
      </c>
      <c r="C248" s="196">
        <v>9</v>
      </c>
      <c r="D248" s="194" t="s">
        <v>92</v>
      </c>
      <c r="F248" s="196">
        <v>544</v>
      </c>
      <c r="G248" s="194" t="s">
        <v>503</v>
      </c>
      <c r="J248" s="195">
        <v>104650</v>
      </c>
      <c r="K248" s="202">
        <v>159342228</v>
      </c>
      <c r="L248" s="200" t="s">
        <v>1373</v>
      </c>
    </row>
    <row r="249" spans="1:12" x14ac:dyDescent="0.25">
      <c r="A249" s="195">
        <v>15</v>
      </c>
      <c r="B249" s="194" t="s">
        <v>126</v>
      </c>
      <c r="C249" s="196">
        <v>29</v>
      </c>
      <c r="D249" s="194" t="s">
        <v>92</v>
      </c>
      <c r="F249" s="196">
        <v>545</v>
      </c>
      <c r="G249" s="194" t="s">
        <v>541</v>
      </c>
      <c r="J249" s="195">
        <v>1590000</v>
      </c>
      <c r="K249" s="202">
        <v>157752228</v>
      </c>
      <c r="L249" s="200" t="s">
        <v>1373</v>
      </c>
    </row>
    <row r="250" spans="1:12" x14ac:dyDescent="0.25">
      <c r="A250" s="195">
        <v>15</v>
      </c>
      <c r="B250" s="194" t="s">
        <v>126</v>
      </c>
      <c r="C250" s="196">
        <v>30</v>
      </c>
      <c r="D250" s="194" t="s">
        <v>92</v>
      </c>
      <c r="F250" s="196">
        <v>548</v>
      </c>
      <c r="G250" s="194" t="s">
        <v>260</v>
      </c>
      <c r="J250" s="195">
        <v>11070000</v>
      </c>
      <c r="K250" s="202">
        <v>146682228</v>
      </c>
      <c r="L250" s="200" t="s">
        <v>1373</v>
      </c>
    </row>
    <row r="251" spans="1:12" x14ac:dyDescent="0.25">
      <c r="A251" s="195">
        <v>15</v>
      </c>
      <c r="B251" s="194" t="s">
        <v>126</v>
      </c>
      <c r="C251" s="196">
        <v>31</v>
      </c>
      <c r="D251" s="194" t="s">
        <v>92</v>
      </c>
      <c r="F251" s="196">
        <v>549</v>
      </c>
      <c r="G251" s="194" t="s">
        <v>261</v>
      </c>
      <c r="J251" s="195">
        <v>64240</v>
      </c>
      <c r="K251" s="202">
        <v>146617988</v>
      </c>
      <c r="L251" s="200" t="s">
        <v>1373</v>
      </c>
    </row>
    <row r="252" spans="1:12" x14ac:dyDescent="0.25">
      <c r="A252" s="195">
        <v>15</v>
      </c>
      <c r="B252" s="194" t="s">
        <v>126</v>
      </c>
      <c r="C252" s="196">
        <v>32</v>
      </c>
      <c r="D252" s="194" t="s">
        <v>92</v>
      </c>
      <c r="F252" s="196">
        <v>550</v>
      </c>
      <c r="G252" s="194" t="s">
        <v>262</v>
      </c>
      <c r="J252" s="195">
        <v>10000000</v>
      </c>
      <c r="K252" s="202">
        <v>136617988</v>
      </c>
      <c r="L252" s="200" t="s">
        <v>1373</v>
      </c>
    </row>
    <row r="253" spans="1:12" x14ac:dyDescent="0.25">
      <c r="A253" s="195">
        <v>28</v>
      </c>
      <c r="B253" s="194" t="s">
        <v>126</v>
      </c>
      <c r="C253" s="196">
        <v>59</v>
      </c>
      <c r="D253" s="194" t="s">
        <v>1380</v>
      </c>
      <c r="F253" s="196">
        <v>534</v>
      </c>
      <c r="G253" s="194" t="s">
        <v>1343</v>
      </c>
      <c r="I253" s="195">
        <v>200000</v>
      </c>
      <c r="K253" s="202">
        <v>136817988</v>
      </c>
      <c r="L253" s="200" t="s">
        <v>1373</v>
      </c>
    </row>
    <row r="254" spans="1:12" x14ac:dyDescent="0.25">
      <c r="A254" s="195">
        <v>28</v>
      </c>
      <c r="B254" s="194" t="s">
        <v>126</v>
      </c>
      <c r="C254" s="196">
        <v>60</v>
      </c>
      <c r="D254" s="194" t="s">
        <v>1380</v>
      </c>
      <c r="F254" s="196">
        <v>497</v>
      </c>
      <c r="G254" s="194" t="s">
        <v>1345</v>
      </c>
      <c r="I254" s="195">
        <v>1</v>
      </c>
      <c r="K254" s="202">
        <v>136817989</v>
      </c>
      <c r="L254" s="200" t="s">
        <v>1373</v>
      </c>
    </row>
    <row r="255" spans="1:12" x14ac:dyDescent="0.25">
      <c r="G255" s="203" t="s">
        <v>1381</v>
      </c>
      <c r="I255" s="204">
        <v>200001</v>
      </c>
      <c r="J255" s="204">
        <v>23378690</v>
      </c>
      <c r="K255" s="204">
        <v>-23178689</v>
      </c>
      <c r="L255" s="205" t="s">
        <v>1385</v>
      </c>
    </row>
    <row r="256" spans="1:12" x14ac:dyDescent="0.25">
      <c r="G256" s="203" t="s">
        <v>1368</v>
      </c>
      <c r="I256" s="206">
        <v>259203737</v>
      </c>
      <c r="J256" s="206">
        <v>122385748</v>
      </c>
      <c r="K256" s="206">
        <v>136817989</v>
      </c>
      <c r="L256" s="203" t="s">
        <v>1375</v>
      </c>
    </row>
    <row r="257" spans="1:12" x14ac:dyDescent="0.25">
      <c r="A257" s="190" t="s">
        <v>1386</v>
      </c>
      <c r="I257" s="206">
        <v>259203737</v>
      </c>
      <c r="J257" s="206">
        <v>122385748</v>
      </c>
      <c r="K257" s="206">
        <v>136817989</v>
      </c>
      <c r="L257" s="194" t="s">
        <v>1375</v>
      </c>
    </row>
    <row r="258" spans="1:12" x14ac:dyDescent="0.25">
      <c r="A258" s="197" t="s">
        <v>399</v>
      </c>
    </row>
    <row r="259" spans="1:12" x14ac:dyDescent="0.25">
      <c r="A259" s="197" t="s">
        <v>81</v>
      </c>
      <c r="G259" s="198" t="s">
        <v>1370</v>
      </c>
      <c r="I259" s="199">
        <v>0</v>
      </c>
      <c r="J259" s="199">
        <v>0</v>
      </c>
      <c r="K259" s="199">
        <v>0</v>
      </c>
    </row>
    <row r="260" spans="1:12" x14ac:dyDescent="0.25">
      <c r="A260" s="200" t="s">
        <v>82</v>
      </c>
      <c r="B260" s="200" t="s">
        <v>83</v>
      </c>
      <c r="C260" s="201" t="s">
        <v>84</v>
      </c>
      <c r="D260" s="200" t="s">
        <v>85</v>
      </c>
      <c r="E260" s="200" t="s">
        <v>86</v>
      </c>
      <c r="F260" s="201" t="s">
        <v>87</v>
      </c>
      <c r="G260" s="200" t="s">
        <v>88</v>
      </c>
      <c r="I260" s="201" t="s">
        <v>1371</v>
      </c>
      <c r="J260" s="201" t="s">
        <v>1372</v>
      </c>
      <c r="K260" s="201" t="s">
        <v>89</v>
      </c>
    </row>
    <row r="261" spans="1:12" x14ac:dyDescent="0.25">
      <c r="A261" s="195">
        <v>1</v>
      </c>
      <c r="B261" s="194" t="s">
        <v>81</v>
      </c>
      <c r="C261" s="196">
        <v>1</v>
      </c>
      <c r="D261" s="194" t="s">
        <v>90</v>
      </c>
      <c r="F261" s="196">
        <v>0</v>
      </c>
      <c r="G261" s="194" t="s">
        <v>650</v>
      </c>
      <c r="I261" s="195">
        <v>51087</v>
      </c>
      <c r="K261" s="202">
        <v>51087</v>
      </c>
      <c r="L261" s="200" t="s">
        <v>1373</v>
      </c>
    </row>
    <row r="262" spans="1:12" x14ac:dyDescent="0.25">
      <c r="G262" s="203" t="s">
        <v>1374</v>
      </c>
      <c r="I262" s="204">
        <v>51087</v>
      </c>
      <c r="J262" s="204">
        <v>0</v>
      </c>
      <c r="K262" s="204">
        <v>51087</v>
      </c>
      <c r="L262" s="205" t="s">
        <v>1373</v>
      </c>
    </row>
    <row r="263" spans="1:12" x14ac:dyDescent="0.25">
      <c r="G263" s="203" t="s">
        <v>1368</v>
      </c>
      <c r="I263" s="206">
        <v>51087</v>
      </c>
      <c r="J263" s="206">
        <v>0</v>
      </c>
      <c r="K263" s="206">
        <v>51087</v>
      </c>
      <c r="L263" s="203" t="s">
        <v>1375</v>
      </c>
    </row>
    <row r="264" spans="1:12" x14ac:dyDescent="0.25">
      <c r="A264" s="190" t="s">
        <v>1387</v>
      </c>
      <c r="I264" s="206">
        <v>51087</v>
      </c>
      <c r="J264" s="206">
        <v>0</v>
      </c>
      <c r="K264" s="206">
        <v>51087</v>
      </c>
      <c r="L264" s="194" t="s">
        <v>1375</v>
      </c>
    </row>
    <row r="265" spans="1:12" x14ac:dyDescent="0.25">
      <c r="A265" s="197" t="s">
        <v>400</v>
      </c>
    </row>
    <row r="266" spans="1:12" x14ac:dyDescent="0.25">
      <c r="A266" s="197" t="s">
        <v>81</v>
      </c>
      <c r="G266" s="198" t="s">
        <v>1370</v>
      </c>
      <c r="I266" s="199">
        <v>0</v>
      </c>
      <c r="J266" s="199">
        <v>0</v>
      </c>
      <c r="K266" s="199">
        <v>0</v>
      </c>
    </row>
    <row r="267" spans="1:12" x14ac:dyDescent="0.25">
      <c r="A267" s="200" t="s">
        <v>82</v>
      </c>
      <c r="B267" s="200" t="s">
        <v>83</v>
      </c>
      <c r="C267" s="201" t="s">
        <v>84</v>
      </c>
      <c r="D267" s="200" t="s">
        <v>85</v>
      </c>
      <c r="E267" s="200" t="s">
        <v>86</v>
      </c>
      <c r="F267" s="201" t="s">
        <v>87</v>
      </c>
      <c r="G267" s="200" t="s">
        <v>88</v>
      </c>
      <c r="I267" s="201" t="s">
        <v>1371</v>
      </c>
      <c r="J267" s="201" t="s">
        <v>1372</v>
      </c>
      <c r="K267" s="201" t="s">
        <v>89</v>
      </c>
    </row>
    <row r="268" spans="1:12" x14ac:dyDescent="0.25">
      <c r="A268" s="195">
        <v>1</v>
      </c>
      <c r="B268" s="194" t="s">
        <v>81</v>
      </c>
      <c r="C268" s="196">
        <v>1</v>
      </c>
      <c r="D268" s="194" t="s">
        <v>90</v>
      </c>
      <c r="F268" s="196">
        <v>0</v>
      </c>
      <c r="G268" s="194" t="s">
        <v>650</v>
      </c>
      <c r="I268" s="195">
        <v>3841</v>
      </c>
      <c r="K268" s="202">
        <v>3841</v>
      </c>
      <c r="L268" s="200" t="s">
        <v>1373</v>
      </c>
    </row>
    <row r="269" spans="1:12" x14ac:dyDescent="0.25">
      <c r="G269" s="203" t="s">
        <v>1374</v>
      </c>
      <c r="I269" s="204">
        <v>3841</v>
      </c>
      <c r="J269" s="204">
        <v>0</v>
      </c>
      <c r="K269" s="204">
        <v>3841</v>
      </c>
      <c r="L269" s="205" t="s">
        <v>1373</v>
      </c>
    </row>
    <row r="270" spans="1:12" x14ac:dyDescent="0.25">
      <c r="G270" s="203" t="s">
        <v>1368</v>
      </c>
      <c r="I270" s="206">
        <v>3841</v>
      </c>
      <c r="J270" s="206">
        <v>0</v>
      </c>
      <c r="K270" s="206">
        <v>3841</v>
      </c>
      <c r="L270" s="203" t="s">
        <v>1375</v>
      </c>
    </row>
    <row r="271" spans="1:12" x14ac:dyDescent="0.25">
      <c r="A271" s="190" t="s">
        <v>1388</v>
      </c>
      <c r="I271" s="206">
        <v>3841</v>
      </c>
      <c r="J271" s="206">
        <v>0</v>
      </c>
      <c r="K271" s="206">
        <v>3841</v>
      </c>
      <c r="L271" s="194" t="s">
        <v>1375</v>
      </c>
    </row>
    <row r="272" spans="1:12" x14ac:dyDescent="0.25">
      <c r="A272" s="197" t="s">
        <v>401</v>
      </c>
    </row>
    <row r="273" spans="1:12" x14ac:dyDescent="0.25">
      <c r="A273" s="197" t="s">
        <v>81</v>
      </c>
      <c r="G273" s="198" t="s">
        <v>1370</v>
      </c>
      <c r="I273" s="199">
        <v>0</v>
      </c>
      <c r="J273" s="199">
        <v>0</v>
      </c>
      <c r="K273" s="199">
        <v>0</v>
      </c>
    </row>
    <row r="274" spans="1:12" x14ac:dyDescent="0.25">
      <c r="A274" s="200" t="s">
        <v>82</v>
      </c>
      <c r="B274" s="200" t="s">
        <v>83</v>
      </c>
      <c r="C274" s="201" t="s">
        <v>84</v>
      </c>
      <c r="D274" s="200" t="s">
        <v>85</v>
      </c>
      <c r="E274" s="200" t="s">
        <v>86</v>
      </c>
      <c r="F274" s="201" t="s">
        <v>87</v>
      </c>
      <c r="G274" s="200" t="s">
        <v>88</v>
      </c>
      <c r="I274" s="201" t="s">
        <v>1371</v>
      </c>
      <c r="J274" s="201" t="s">
        <v>1372</v>
      </c>
      <c r="K274" s="201" t="s">
        <v>89</v>
      </c>
    </row>
    <row r="275" spans="1:12" x14ac:dyDescent="0.25">
      <c r="A275" s="195">
        <v>1</v>
      </c>
      <c r="B275" s="194" t="s">
        <v>81</v>
      </c>
      <c r="C275" s="196">
        <v>1</v>
      </c>
      <c r="D275" s="194" t="s">
        <v>90</v>
      </c>
      <c r="F275" s="196">
        <v>0</v>
      </c>
      <c r="G275" s="194" t="s">
        <v>650</v>
      </c>
      <c r="I275" s="195">
        <v>216721</v>
      </c>
      <c r="K275" s="202">
        <v>216721</v>
      </c>
      <c r="L275" s="200" t="s">
        <v>1373</v>
      </c>
    </row>
    <row r="276" spans="1:12" x14ac:dyDescent="0.25">
      <c r="A276" s="195">
        <v>6</v>
      </c>
      <c r="B276" s="194" t="s">
        <v>81</v>
      </c>
      <c r="C276" s="196">
        <v>11</v>
      </c>
      <c r="D276" s="194" t="s">
        <v>92</v>
      </c>
      <c r="E276" s="194" t="s">
        <v>412</v>
      </c>
      <c r="F276" s="196">
        <v>201701</v>
      </c>
      <c r="G276" s="194" t="s">
        <v>699</v>
      </c>
      <c r="I276" s="195">
        <v>1000000</v>
      </c>
      <c r="K276" s="202">
        <v>1216721</v>
      </c>
      <c r="L276" s="200" t="s">
        <v>1373</v>
      </c>
    </row>
    <row r="277" spans="1:12" x14ac:dyDescent="0.25">
      <c r="A277" s="195">
        <v>6</v>
      </c>
      <c r="B277" s="194" t="s">
        <v>81</v>
      </c>
      <c r="C277" s="196">
        <v>12</v>
      </c>
      <c r="D277" s="194" t="s">
        <v>92</v>
      </c>
      <c r="E277" s="194" t="s">
        <v>412</v>
      </c>
      <c r="F277" s="196">
        <v>201702</v>
      </c>
      <c r="G277" s="194" t="s">
        <v>702</v>
      </c>
      <c r="I277" s="195">
        <v>1000000</v>
      </c>
      <c r="K277" s="202">
        <v>2216721</v>
      </c>
      <c r="L277" s="200" t="s">
        <v>1373</v>
      </c>
    </row>
    <row r="278" spans="1:12" x14ac:dyDescent="0.25">
      <c r="A278" s="195">
        <v>18</v>
      </c>
      <c r="B278" s="194" t="s">
        <v>81</v>
      </c>
      <c r="C278" s="196">
        <v>28</v>
      </c>
      <c r="D278" s="194" t="s">
        <v>1380</v>
      </c>
      <c r="E278" s="194" t="s">
        <v>412</v>
      </c>
      <c r="F278" s="196">
        <v>201701</v>
      </c>
      <c r="G278" s="194" t="s">
        <v>763</v>
      </c>
      <c r="J278" s="195">
        <v>858081</v>
      </c>
      <c r="K278" s="202">
        <v>1358640</v>
      </c>
      <c r="L278" s="200" t="s">
        <v>1373</v>
      </c>
    </row>
    <row r="279" spans="1:12" x14ac:dyDescent="0.25">
      <c r="A279" s="195">
        <v>18</v>
      </c>
      <c r="B279" s="194" t="s">
        <v>81</v>
      </c>
      <c r="C279" s="196">
        <v>29</v>
      </c>
      <c r="D279" s="194" t="s">
        <v>1380</v>
      </c>
      <c r="E279" s="194" t="s">
        <v>412</v>
      </c>
      <c r="F279" s="196">
        <v>201702</v>
      </c>
      <c r="G279" s="194" t="s">
        <v>702</v>
      </c>
      <c r="J279" s="195">
        <v>736421</v>
      </c>
      <c r="K279" s="202">
        <v>622219</v>
      </c>
      <c r="L279" s="200" t="s">
        <v>1373</v>
      </c>
    </row>
    <row r="280" spans="1:12" x14ac:dyDescent="0.25">
      <c r="A280" s="195">
        <v>19</v>
      </c>
      <c r="B280" s="194" t="s">
        <v>81</v>
      </c>
      <c r="C280" s="196">
        <v>36</v>
      </c>
      <c r="D280" s="194" t="s">
        <v>92</v>
      </c>
      <c r="E280" s="194" t="s">
        <v>412</v>
      </c>
      <c r="F280" s="196">
        <v>201701</v>
      </c>
      <c r="G280" s="194" t="s">
        <v>699</v>
      </c>
      <c r="J280" s="195">
        <v>141919</v>
      </c>
      <c r="K280" s="202">
        <v>480300</v>
      </c>
      <c r="L280" s="200" t="s">
        <v>1373</v>
      </c>
    </row>
    <row r="281" spans="1:12" x14ac:dyDescent="0.25">
      <c r="A281" s="195">
        <v>19</v>
      </c>
      <c r="B281" s="194" t="s">
        <v>81</v>
      </c>
      <c r="C281" s="196">
        <v>37</v>
      </c>
      <c r="D281" s="194" t="s">
        <v>92</v>
      </c>
      <c r="E281" s="194" t="s">
        <v>412</v>
      </c>
      <c r="F281" s="196">
        <v>201702</v>
      </c>
      <c r="G281" s="194" t="s">
        <v>702</v>
      </c>
      <c r="J281" s="195">
        <v>263579</v>
      </c>
      <c r="K281" s="202">
        <v>216721</v>
      </c>
      <c r="L281" s="200" t="s">
        <v>1373</v>
      </c>
    </row>
    <row r="282" spans="1:12" x14ac:dyDescent="0.25">
      <c r="A282" s="195">
        <v>19</v>
      </c>
      <c r="B282" s="194" t="s">
        <v>81</v>
      </c>
      <c r="C282" s="196">
        <v>38</v>
      </c>
      <c r="D282" s="194" t="s">
        <v>92</v>
      </c>
      <c r="E282" s="194" t="s">
        <v>412</v>
      </c>
      <c r="F282" s="196">
        <v>201707</v>
      </c>
      <c r="G282" s="194" t="s">
        <v>823</v>
      </c>
      <c r="I282" s="195">
        <v>346650</v>
      </c>
      <c r="K282" s="202">
        <v>563371</v>
      </c>
      <c r="L282" s="200" t="s">
        <v>1373</v>
      </c>
    </row>
    <row r="283" spans="1:12" x14ac:dyDescent="0.25">
      <c r="A283" s="195">
        <v>19</v>
      </c>
      <c r="B283" s="194" t="s">
        <v>81</v>
      </c>
      <c r="C283" s="196">
        <v>39</v>
      </c>
      <c r="D283" s="194" t="s">
        <v>92</v>
      </c>
      <c r="E283" s="194" t="s">
        <v>412</v>
      </c>
      <c r="F283" s="196">
        <v>201662</v>
      </c>
      <c r="G283" s="194" t="s">
        <v>835</v>
      </c>
      <c r="J283" s="195">
        <v>200000</v>
      </c>
      <c r="K283" s="202">
        <v>363371</v>
      </c>
      <c r="L283" s="200" t="s">
        <v>1373</v>
      </c>
    </row>
    <row r="284" spans="1:12" x14ac:dyDescent="0.25">
      <c r="A284" s="195">
        <v>20</v>
      </c>
      <c r="B284" s="194" t="s">
        <v>81</v>
      </c>
      <c r="C284" s="196">
        <v>57</v>
      </c>
      <c r="D284" s="194" t="s">
        <v>92</v>
      </c>
      <c r="E284" s="194" t="s">
        <v>412</v>
      </c>
      <c r="F284" s="196">
        <v>201707</v>
      </c>
      <c r="G284" s="194" t="s">
        <v>823</v>
      </c>
      <c r="J284" s="195">
        <v>346650</v>
      </c>
      <c r="K284" s="202">
        <v>16721</v>
      </c>
      <c r="L284" s="200" t="s">
        <v>1373</v>
      </c>
    </row>
    <row r="285" spans="1:12" x14ac:dyDescent="0.25">
      <c r="A285" s="195">
        <v>24</v>
      </c>
      <c r="B285" s="194" t="s">
        <v>81</v>
      </c>
      <c r="C285" s="196">
        <v>67</v>
      </c>
      <c r="D285" s="194" t="s">
        <v>92</v>
      </c>
      <c r="E285" s="194" t="s">
        <v>412</v>
      </c>
      <c r="F285" s="196">
        <v>201703</v>
      </c>
      <c r="G285" s="194" t="s">
        <v>413</v>
      </c>
      <c r="I285" s="195">
        <v>60000</v>
      </c>
      <c r="K285" s="202">
        <v>76721</v>
      </c>
      <c r="L285" s="200" t="s">
        <v>1373</v>
      </c>
    </row>
    <row r="286" spans="1:12" x14ac:dyDescent="0.25">
      <c r="A286" s="195">
        <v>24</v>
      </c>
      <c r="B286" s="194" t="s">
        <v>81</v>
      </c>
      <c r="C286" s="196">
        <v>68</v>
      </c>
      <c r="D286" s="194" t="s">
        <v>92</v>
      </c>
      <c r="E286" s="194" t="s">
        <v>412</v>
      </c>
      <c r="F286" s="196">
        <v>201703</v>
      </c>
      <c r="G286" s="194" t="s">
        <v>250</v>
      </c>
      <c r="I286" s="195">
        <v>46009</v>
      </c>
      <c r="K286" s="202">
        <v>122730</v>
      </c>
      <c r="L286" s="200" t="s">
        <v>1373</v>
      </c>
    </row>
    <row r="287" spans="1:12" x14ac:dyDescent="0.25">
      <c r="A287" s="195">
        <v>24</v>
      </c>
      <c r="B287" s="194" t="s">
        <v>81</v>
      </c>
      <c r="C287" s="196">
        <v>68</v>
      </c>
      <c r="D287" s="194" t="s">
        <v>92</v>
      </c>
      <c r="E287" s="194" t="s">
        <v>412</v>
      </c>
      <c r="F287" s="196">
        <v>201703</v>
      </c>
      <c r="G287" s="194" t="s">
        <v>413</v>
      </c>
      <c r="J287" s="195">
        <v>60000</v>
      </c>
      <c r="K287" s="202">
        <v>62730</v>
      </c>
      <c r="L287" s="200" t="s">
        <v>1373</v>
      </c>
    </row>
    <row r="288" spans="1:12" x14ac:dyDescent="0.25">
      <c r="A288" s="195">
        <v>24</v>
      </c>
      <c r="B288" s="194" t="s">
        <v>81</v>
      </c>
      <c r="C288" s="196">
        <v>69</v>
      </c>
      <c r="D288" s="194" t="s">
        <v>92</v>
      </c>
      <c r="E288" s="194" t="s">
        <v>412</v>
      </c>
      <c r="F288" s="196">
        <v>201704</v>
      </c>
      <c r="G288" s="194" t="s">
        <v>251</v>
      </c>
      <c r="I288" s="195">
        <v>200000</v>
      </c>
      <c r="K288" s="202">
        <v>262730</v>
      </c>
      <c r="L288" s="200" t="s">
        <v>1373</v>
      </c>
    </row>
    <row r="289" spans="1:12" x14ac:dyDescent="0.25">
      <c r="A289" s="195">
        <v>24</v>
      </c>
      <c r="B289" s="194" t="s">
        <v>81</v>
      </c>
      <c r="C289" s="196">
        <v>70</v>
      </c>
      <c r="D289" s="194" t="s">
        <v>92</v>
      </c>
      <c r="E289" s="194" t="s">
        <v>412</v>
      </c>
      <c r="F289" s="196">
        <v>1</v>
      </c>
      <c r="G289" s="194" t="s">
        <v>235</v>
      </c>
      <c r="I289" s="195">
        <v>1324232</v>
      </c>
      <c r="K289" s="202">
        <v>1586962</v>
      </c>
      <c r="L289" s="200" t="s">
        <v>1373</v>
      </c>
    </row>
    <row r="290" spans="1:12" x14ac:dyDescent="0.25">
      <c r="A290" s="195">
        <v>24</v>
      </c>
      <c r="B290" s="194" t="s">
        <v>81</v>
      </c>
      <c r="C290" s="196">
        <v>71</v>
      </c>
      <c r="D290" s="194" t="s">
        <v>92</v>
      </c>
      <c r="E290" s="194" t="s">
        <v>412</v>
      </c>
      <c r="F290" s="196">
        <v>201705</v>
      </c>
      <c r="G290" s="194" t="s">
        <v>911</v>
      </c>
      <c r="I290" s="195">
        <v>223720</v>
      </c>
      <c r="K290" s="202">
        <v>1810682</v>
      </c>
      <c r="L290" s="200" t="s">
        <v>1373</v>
      </c>
    </row>
    <row r="291" spans="1:12" x14ac:dyDescent="0.25">
      <c r="A291" s="195">
        <v>24</v>
      </c>
      <c r="B291" s="194" t="s">
        <v>81</v>
      </c>
      <c r="C291" s="196">
        <v>72</v>
      </c>
      <c r="D291" s="194" t="s">
        <v>92</v>
      </c>
      <c r="E291" s="194" t="s">
        <v>412</v>
      </c>
      <c r="F291" s="196">
        <v>201705</v>
      </c>
      <c r="G291" s="194" t="s">
        <v>911</v>
      </c>
      <c r="J291" s="195">
        <v>223720</v>
      </c>
      <c r="K291" s="202">
        <v>1586962</v>
      </c>
      <c r="L291" s="200" t="s">
        <v>1373</v>
      </c>
    </row>
    <row r="292" spans="1:12" x14ac:dyDescent="0.25">
      <c r="A292" s="195">
        <v>24</v>
      </c>
      <c r="B292" s="194" t="s">
        <v>81</v>
      </c>
      <c r="C292" s="196">
        <v>76</v>
      </c>
      <c r="D292" s="194" t="s">
        <v>92</v>
      </c>
      <c r="E292" s="194" t="s">
        <v>412</v>
      </c>
      <c r="F292" s="196">
        <v>201708</v>
      </c>
      <c r="G292" s="194" t="s">
        <v>926</v>
      </c>
      <c r="I292" s="195">
        <v>441253</v>
      </c>
      <c r="K292" s="202">
        <v>2028215</v>
      </c>
      <c r="L292" s="200" t="s">
        <v>1373</v>
      </c>
    </row>
    <row r="293" spans="1:12" x14ac:dyDescent="0.25">
      <c r="A293" s="195">
        <v>24</v>
      </c>
      <c r="B293" s="194" t="s">
        <v>81</v>
      </c>
      <c r="C293" s="196">
        <v>77</v>
      </c>
      <c r="D293" s="194" t="s">
        <v>92</v>
      </c>
      <c r="E293" s="194" t="s">
        <v>412</v>
      </c>
      <c r="F293" s="196">
        <v>201708</v>
      </c>
      <c r="G293" s="194" t="s">
        <v>926</v>
      </c>
      <c r="J293" s="195">
        <v>441253</v>
      </c>
      <c r="K293" s="202">
        <v>1586962</v>
      </c>
      <c r="L293" s="200" t="s">
        <v>1373</v>
      </c>
    </row>
    <row r="294" spans="1:12" x14ac:dyDescent="0.25">
      <c r="A294" s="195">
        <v>26</v>
      </c>
      <c r="B294" s="194" t="s">
        <v>81</v>
      </c>
      <c r="C294" s="196">
        <v>82</v>
      </c>
      <c r="D294" s="194" t="s">
        <v>92</v>
      </c>
      <c r="E294" s="194" t="s">
        <v>412</v>
      </c>
      <c r="F294" s="196">
        <v>201706</v>
      </c>
      <c r="G294" s="194" t="s">
        <v>946</v>
      </c>
      <c r="I294" s="195">
        <v>131800</v>
      </c>
      <c r="K294" s="202">
        <v>1718762</v>
      </c>
      <c r="L294" s="200" t="s">
        <v>1373</v>
      </c>
    </row>
    <row r="295" spans="1:12" x14ac:dyDescent="0.25">
      <c r="A295" s="195">
        <v>26</v>
      </c>
      <c r="B295" s="194" t="s">
        <v>81</v>
      </c>
      <c r="C295" s="196">
        <v>83</v>
      </c>
      <c r="D295" s="194" t="s">
        <v>92</v>
      </c>
      <c r="E295" s="194" t="s">
        <v>412</v>
      </c>
      <c r="F295" s="196">
        <v>201706</v>
      </c>
      <c r="G295" s="194" t="s">
        <v>946</v>
      </c>
      <c r="J295" s="195">
        <v>131800</v>
      </c>
      <c r="K295" s="202">
        <v>1586962</v>
      </c>
      <c r="L295" s="200" t="s">
        <v>1373</v>
      </c>
    </row>
    <row r="296" spans="1:12" x14ac:dyDescent="0.25">
      <c r="A296" s="195">
        <v>30</v>
      </c>
      <c r="B296" s="194" t="s">
        <v>81</v>
      </c>
      <c r="C296" s="196">
        <v>116</v>
      </c>
      <c r="D296" s="194" t="s">
        <v>92</v>
      </c>
      <c r="E296" s="194" t="s">
        <v>412</v>
      </c>
      <c r="F296" s="196">
        <v>201709</v>
      </c>
      <c r="G296" s="194" t="s">
        <v>238</v>
      </c>
      <c r="I296" s="195">
        <v>60000</v>
      </c>
      <c r="K296" s="202">
        <v>1646962</v>
      </c>
      <c r="L296" s="200" t="s">
        <v>1373</v>
      </c>
    </row>
    <row r="297" spans="1:12" x14ac:dyDescent="0.25">
      <c r="A297" s="195">
        <v>30</v>
      </c>
      <c r="B297" s="194" t="s">
        <v>81</v>
      </c>
      <c r="C297" s="196">
        <v>117</v>
      </c>
      <c r="D297" s="194" t="s">
        <v>92</v>
      </c>
      <c r="E297" s="194" t="s">
        <v>412</v>
      </c>
      <c r="F297" s="196">
        <v>201710</v>
      </c>
      <c r="G297" s="194" t="s">
        <v>1058</v>
      </c>
      <c r="I297" s="195">
        <v>47490</v>
      </c>
      <c r="K297" s="202">
        <v>1694452</v>
      </c>
      <c r="L297" s="200" t="s">
        <v>1373</v>
      </c>
    </row>
    <row r="298" spans="1:12" x14ac:dyDescent="0.25">
      <c r="A298" s="195">
        <v>31</v>
      </c>
      <c r="B298" s="194" t="s">
        <v>81</v>
      </c>
      <c r="C298" s="196">
        <v>130</v>
      </c>
      <c r="D298" s="194" t="s">
        <v>92</v>
      </c>
      <c r="E298" s="194" t="s">
        <v>412</v>
      </c>
      <c r="F298" s="196">
        <v>201711</v>
      </c>
      <c r="G298" s="194" t="s">
        <v>244</v>
      </c>
      <c r="I298" s="195">
        <v>4000000</v>
      </c>
      <c r="K298" s="202">
        <v>5694452</v>
      </c>
      <c r="L298" s="200" t="s">
        <v>1373</v>
      </c>
    </row>
    <row r="299" spans="1:12" x14ac:dyDescent="0.25">
      <c r="A299" s="195">
        <v>31</v>
      </c>
      <c r="B299" s="194" t="s">
        <v>81</v>
      </c>
      <c r="C299" s="196">
        <v>131</v>
      </c>
      <c r="D299" s="194" t="s">
        <v>92</v>
      </c>
      <c r="E299" s="194" t="s">
        <v>412</v>
      </c>
      <c r="F299" s="196">
        <v>201712</v>
      </c>
      <c r="G299" s="194" t="s">
        <v>245</v>
      </c>
      <c r="I299" s="195">
        <v>6866944</v>
      </c>
      <c r="K299" s="202">
        <v>12561396</v>
      </c>
      <c r="L299" s="200" t="s">
        <v>1373</v>
      </c>
    </row>
    <row r="300" spans="1:12" x14ac:dyDescent="0.25">
      <c r="A300" s="195">
        <v>31</v>
      </c>
      <c r="B300" s="194" t="s">
        <v>81</v>
      </c>
      <c r="C300" s="196">
        <v>147</v>
      </c>
      <c r="D300" s="194" t="s">
        <v>1380</v>
      </c>
      <c r="E300" s="194" t="s">
        <v>412</v>
      </c>
      <c r="F300" s="196">
        <v>201660</v>
      </c>
      <c r="G300" s="194" t="s">
        <v>1222</v>
      </c>
      <c r="J300" s="195">
        <v>1300</v>
      </c>
      <c r="K300" s="202">
        <v>12560096</v>
      </c>
      <c r="L300" s="200" t="s">
        <v>1373</v>
      </c>
    </row>
    <row r="301" spans="1:12" x14ac:dyDescent="0.25">
      <c r="A301" s="195">
        <v>31</v>
      </c>
      <c r="B301" s="194" t="s">
        <v>81</v>
      </c>
      <c r="C301" s="196">
        <v>150</v>
      </c>
      <c r="D301" s="194" t="s">
        <v>90</v>
      </c>
      <c r="E301" s="194" t="s">
        <v>412</v>
      </c>
      <c r="F301" s="196">
        <v>1</v>
      </c>
      <c r="G301" s="194" t="s">
        <v>440</v>
      </c>
      <c r="J301" s="195">
        <v>1324232</v>
      </c>
      <c r="K301" s="202">
        <v>11235864</v>
      </c>
      <c r="L301" s="200" t="s">
        <v>1373</v>
      </c>
    </row>
    <row r="302" spans="1:12" x14ac:dyDescent="0.25">
      <c r="G302" s="203" t="s">
        <v>1374</v>
      </c>
      <c r="I302" s="204">
        <v>15964819</v>
      </c>
      <c r="J302" s="204">
        <v>4728955</v>
      </c>
      <c r="K302" s="204">
        <v>11235864</v>
      </c>
      <c r="L302" s="205" t="s">
        <v>1373</v>
      </c>
    </row>
    <row r="303" spans="1:12" x14ac:dyDescent="0.25">
      <c r="G303" s="203" t="s">
        <v>1368</v>
      </c>
      <c r="I303" s="206">
        <v>15964819</v>
      </c>
      <c r="J303" s="206">
        <v>4728955</v>
      </c>
      <c r="K303" s="206">
        <v>11235864</v>
      </c>
      <c r="L303" s="203" t="s">
        <v>1375</v>
      </c>
    </row>
    <row r="304" spans="1:12" x14ac:dyDescent="0.25">
      <c r="A304" s="197" t="s">
        <v>126</v>
      </c>
      <c r="G304" s="198" t="s">
        <v>1370</v>
      </c>
      <c r="I304" s="199">
        <v>15964819</v>
      </c>
      <c r="J304" s="199">
        <v>4728955</v>
      </c>
      <c r="K304" s="199">
        <v>11235864</v>
      </c>
      <c r="L304" s="194" t="s">
        <v>1373</v>
      </c>
    </row>
    <row r="305" spans="1:12" x14ac:dyDescent="0.25">
      <c r="A305" s="200" t="s">
        <v>82</v>
      </c>
      <c r="B305" s="200" t="s">
        <v>83</v>
      </c>
      <c r="C305" s="201" t="s">
        <v>84</v>
      </c>
      <c r="D305" s="200" t="s">
        <v>85</v>
      </c>
      <c r="E305" s="200" t="s">
        <v>86</v>
      </c>
      <c r="F305" s="201" t="s">
        <v>87</v>
      </c>
      <c r="G305" s="200" t="s">
        <v>88</v>
      </c>
      <c r="I305" s="201" t="s">
        <v>1371</v>
      </c>
      <c r="J305" s="201" t="s">
        <v>1372</v>
      </c>
      <c r="K305" s="201" t="s">
        <v>89</v>
      </c>
    </row>
    <row r="306" spans="1:12" x14ac:dyDescent="0.25">
      <c r="A306" s="195">
        <v>2</v>
      </c>
      <c r="B306" s="194" t="s">
        <v>126</v>
      </c>
      <c r="C306" s="196">
        <v>7</v>
      </c>
      <c r="D306" s="194" t="s">
        <v>92</v>
      </c>
      <c r="E306" s="194" t="s">
        <v>412</v>
      </c>
      <c r="F306" s="196">
        <v>201713</v>
      </c>
      <c r="G306" s="194" t="s">
        <v>1245</v>
      </c>
      <c r="I306" s="195">
        <v>49800</v>
      </c>
      <c r="K306" s="202">
        <v>11285664</v>
      </c>
      <c r="L306" s="200" t="s">
        <v>1373</v>
      </c>
    </row>
    <row r="307" spans="1:12" x14ac:dyDescent="0.25">
      <c r="A307" s="195">
        <v>2</v>
      </c>
      <c r="B307" s="194" t="s">
        <v>126</v>
      </c>
      <c r="C307" s="196">
        <v>8</v>
      </c>
      <c r="D307" s="194" t="s">
        <v>92</v>
      </c>
      <c r="E307" s="194" t="s">
        <v>412</v>
      </c>
      <c r="F307" s="196">
        <v>201713</v>
      </c>
      <c r="G307" s="194" t="s">
        <v>1245</v>
      </c>
      <c r="J307" s="195">
        <v>49800</v>
      </c>
      <c r="K307" s="202">
        <v>11235864</v>
      </c>
      <c r="L307" s="200" t="s">
        <v>1373</v>
      </c>
    </row>
    <row r="308" spans="1:12" x14ac:dyDescent="0.25">
      <c r="A308" s="195">
        <v>3</v>
      </c>
      <c r="B308" s="194" t="s">
        <v>126</v>
      </c>
      <c r="C308" s="196">
        <v>12</v>
      </c>
      <c r="D308" s="194" t="s">
        <v>92</v>
      </c>
      <c r="E308" s="194" t="s">
        <v>412</v>
      </c>
      <c r="F308" s="196">
        <v>201714</v>
      </c>
      <c r="G308" s="194" t="s">
        <v>1249</v>
      </c>
      <c r="I308" s="195">
        <v>280442</v>
      </c>
      <c r="K308" s="202">
        <v>11516306</v>
      </c>
      <c r="L308" s="200" t="s">
        <v>1373</v>
      </c>
    </row>
    <row r="309" spans="1:12" x14ac:dyDescent="0.25">
      <c r="A309" s="195">
        <v>3</v>
      </c>
      <c r="B309" s="194" t="s">
        <v>126</v>
      </c>
      <c r="C309" s="196">
        <v>13</v>
      </c>
      <c r="D309" s="194" t="s">
        <v>92</v>
      </c>
      <c r="E309" s="194" t="s">
        <v>412</v>
      </c>
      <c r="F309" s="196">
        <v>201714</v>
      </c>
      <c r="G309" s="194" t="s">
        <v>1249</v>
      </c>
      <c r="J309" s="195">
        <v>280442</v>
      </c>
      <c r="K309" s="202">
        <v>11235864</v>
      </c>
      <c r="L309" s="200" t="s">
        <v>1373</v>
      </c>
    </row>
    <row r="310" spans="1:12" x14ac:dyDescent="0.25">
      <c r="A310" s="195">
        <v>15</v>
      </c>
      <c r="B310" s="194" t="s">
        <v>126</v>
      </c>
      <c r="C310" s="196">
        <v>30</v>
      </c>
      <c r="D310" s="194" t="s">
        <v>92</v>
      </c>
      <c r="E310" s="194" t="s">
        <v>412</v>
      </c>
      <c r="F310" s="196">
        <v>201715</v>
      </c>
      <c r="G310" s="194" t="s">
        <v>260</v>
      </c>
      <c r="I310" s="195">
        <v>11070000</v>
      </c>
      <c r="K310" s="202">
        <v>22305864</v>
      </c>
      <c r="L310" s="200" t="s">
        <v>1373</v>
      </c>
    </row>
    <row r="311" spans="1:12" x14ac:dyDescent="0.25">
      <c r="A311" s="195">
        <v>15</v>
      </c>
      <c r="B311" s="194" t="s">
        <v>126</v>
      </c>
      <c r="C311" s="196">
        <v>31</v>
      </c>
      <c r="D311" s="194" t="s">
        <v>92</v>
      </c>
      <c r="E311" s="194" t="s">
        <v>412</v>
      </c>
      <c r="F311" s="196">
        <v>201716</v>
      </c>
      <c r="G311" s="194" t="s">
        <v>261</v>
      </c>
      <c r="I311" s="195">
        <v>64240</v>
      </c>
      <c r="K311" s="202">
        <v>22370104</v>
      </c>
      <c r="L311" s="200" t="s">
        <v>1373</v>
      </c>
    </row>
    <row r="312" spans="1:12" x14ac:dyDescent="0.25">
      <c r="A312" s="195">
        <v>15</v>
      </c>
      <c r="B312" s="194" t="s">
        <v>126</v>
      </c>
      <c r="C312" s="196">
        <v>32</v>
      </c>
      <c r="D312" s="194" t="s">
        <v>92</v>
      </c>
      <c r="E312" s="194" t="s">
        <v>412</v>
      </c>
      <c r="F312" s="196">
        <v>201717</v>
      </c>
      <c r="G312" s="194" t="s">
        <v>262</v>
      </c>
      <c r="I312" s="195">
        <v>10000000</v>
      </c>
      <c r="K312" s="202">
        <v>32370104</v>
      </c>
      <c r="L312" s="200" t="s">
        <v>1373</v>
      </c>
    </row>
    <row r="313" spans="1:12" x14ac:dyDescent="0.25">
      <c r="A313" s="195">
        <v>16</v>
      </c>
      <c r="B313" s="194" t="s">
        <v>126</v>
      </c>
      <c r="C313" s="196">
        <v>34</v>
      </c>
      <c r="D313" s="194" t="s">
        <v>92</v>
      </c>
      <c r="E313" s="194" t="s">
        <v>412</v>
      </c>
      <c r="F313" s="196">
        <v>201710</v>
      </c>
      <c r="G313" s="194" t="s">
        <v>1277</v>
      </c>
      <c r="J313" s="195">
        <v>47490</v>
      </c>
      <c r="K313" s="202">
        <v>32322614</v>
      </c>
      <c r="L313" s="200" t="s">
        <v>1373</v>
      </c>
    </row>
    <row r="314" spans="1:12" x14ac:dyDescent="0.25">
      <c r="A314" s="195">
        <v>28</v>
      </c>
      <c r="B314" s="194" t="s">
        <v>126</v>
      </c>
      <c r="C314" s="196">
        <v>56</v>
      </c>
      <c r="D314" s="194" t="s">
        <v>90</v>
      </c>
      <c r="E314" s="194" t="s">
        <v>412</v>
      </c>
      <c r="F314" s="196">
        <v>201712</v>
      </c>
      <c r="G314" s="194" t="s">
        <v>438</v>
      </c>
      <c r="J314" s="195">
        <v>6837652</v>
      </c>
      <c r="K314" s="202">
        <v>25484962</v>
      </c>
      <c r="L314" s="200" t="s">
        <v>1373</v>
      </c>
    </row>
    <row r="315" spans="1:12" x14ac:dyDescent="0.25">
      <c r="A315" s="195">
        <v>28</v>
      </c>
      <c r="B315" s="194" t="s">
        <v>126</v>
      </c>
      <c r="C315" s="196">
        <v>71</v>
      </c>
      <c r="D315" s="194" t="s">
        <v>90</v>
      </c>
      <c r="E315" s="194" t="s">
        <v>412</v>
      </c>
      <c r="F315" s="196">
        <v>201704</v>
      </c>
      <c r="G315" s="194" t="s">
        <v>429</v>
      </c>
      <c r="J315" s="195">
        <v>201908</v>
      </c>
      <c r="K315" s="202">
        <v>25283054</v>
      </c>
      <c r="L315" s="200" t="s">
        <v>1373</v>
      </c>
    </row>
    <row r="316" spans="1:12" x14ac:dyDescent="0.25">
      <c r="G316" s="203" t="s">
        <v>1381</v>
      </c>
      <c r="I316" s="204">
        <v>21464482</v>
      </c>
      <c r="J316" s="204">
        <v>7417292</v>
      </c>
      <c r="K316" s="204">
        <v>14047190</v>
      </c>
      <c r="L316" s="205" t="s">
        <v>1373</v>
      </c>
    </row>
    <row r="317" spans="1:12" x14ac:dyDescent="0.25">
      <c r="G317" s="203" t="s">
        <v>1368</v>
      </c>
      <c r="I317" s="206">
        <v>37429301</v>
      </c>
      <c r="J317" s="206">
        <v>12146247</v>
      </c>
      <c r="K317" s="206">
        <v>25283054</v>
      </c>
      <c r="L317" s="203" t="s">
        <v>1375</v>
      </c>
    </row>
    <row r="318" spans="1:12" x14ac:dyDescent="0.25">
      <c r="A318" s="190" t="s">
        <v>1389</v>
      </c>
      <c r="I318" s="206">
        <v>37429301</v>
      </c>
      <c r="J318" s="206">
        <v>12146247</v>
      </c>
      <c r="K318" s="206">
        <v>25283054</v>
      </c>
      <c r="L318" s="194" t="s">
        <v>1375</v>
      </c>
    </row>
    <row r="319" spans="1:12" x14ac:dyDescent="0.25">
      <c r="A319" s="197" t="s">
        <v>1390</v>
      </c>
    </row>
    <row r="320" spans="1:12" x14ac:dyDescent="0.25">
      <c r="A320" s="197" t="s">
        <v>81</v>
      </c>
      <c r="G320" s="198" t="s">
        <v>1370</v>
      </c>
      <c r="I320" s="199">
        <v>0</v>
      </c>
      <c r="J320" s="199">
        <v>0</v>
      </c>
      <c r="K320" s="199">
        <v>0</v>
      </c>
    </row>
    <row r="321" spans="1:12" x14ac:dyDescent="0.25">
      <c r="A321" s="200" t="s">
        <v>82</v>
      </c>
      <c r="B321" s="200" t="s">
        <v>83</v>
      </c>
      <c r="C321" s="201" t="s">
        <v>84</v>
      </c>
      <c r="D321" s="200" t="s">
        <v>85</v>
      </c>
      <c r="E321" s="200" t="s">
        <v>86</v>
      </c>
      <c r="F321" s="201" t="s">
        <v>87</v>
      </c>
      <c r="G321" s="200" t="s">
        <v>88</v>
      </c>
      <c r="I321" s="201" t="s">
        <v>1371</v>
      </c>
      <c r="J321" s="201" t="s">
        <v>1372</v>
      </c>
      <c r="K321" s="201" t="s">
        <v>89</v>
      </c>
    </row>
    <row r="322" spans="1:12" x14ac:dyDescent="0.25">
      <c r="A322" s="195">
        <v>1</v>
      </c>
      <c r="B322" s="194" t="s">
        <v>81</v>
      </c>
      <c r="C322" s="196">
        <v>1</v>
      </c>
      <c r="D322" s="194" t="s">
        <v>90</v>
      </c>
      <c r="F322" s="196">
        <v>0</v>
      </c>
      <c r="G322" s="194" t="s">
        <v>650</v>
      </c>
      <c r="I322" s="195">
        <v>50000000</v>
      </c>
      <c r="K322" s="202">
        <v>50000000</v>
      </c>
      <c r="L322" s="200" t="s">
        <v>1373</v>
      </c>
    </row>
    <row r="323" spans="1:12" x14ac:dyDescent="0.25">
      <c r="A323" s="195">
        <v>20</v>
      </c>
      <c r="B323" s="194" t="s">
        <v>81</v>
      </c>
      <c r="C323" s="196">
        <v>51</v>
      </c>
      <c r="D323" s="194" t="s">
        <v>1380</v>
      </c>
      <c r="F323" s="196">
        <v>436801</v>
      </c>
      <c r="G323" s="194" t="s">
        <v>848</v>
      </c>
      <c r="J323" s="195">
        <v>50000000</v>
      </c>
      <c r="K323" s="202">
        <v>0</v>
      </c>
    </row>
    <row r="324" spans="1:12" x14ac:dyDescent="0.25">
      <c r="G324" s="203" t="s">
        <v>1374</v>
      </c>
      <c r="I324" s="204">
        <v>50000000</v>
      </c>
      <c r="J324" s="204">
        <v>50000000</v>
      </c>
      <c r="K324" s="204">
        <v>0</v>
      </c>
    </row>
    <row r="325" spans="1:12" x14ac:dyDescent="0.25">
      <c r="G325" s="203" t="s">
        <v>1368</v>
      </c>
      <c r="I325" s="206">
        <v>50000000</v>
      </c>
      <c r="J325" s="206">
        <v>50000000</v>
      </c>
      <c r="K325" s="206">
        <v>0</v>
      </c>
    </row>
    <row r="326" spans="1:12" x14ac:dyDescent="0.25">
      <c r="A326" s="190" t="s">
        <v>1391</v>
      </c>
      <c r="I326" s="206">
        <v>50000000</v>
      </c>
      <c r="J326" s="206">
        <v>50000000</v>
      </c>
      <c r="K326" s="206">
        <v>0</v>
      </c>
      <c r="L326" s="194" t="s">
        <v>1379</v>
      </c>
    </row>
    <row r="327" spans="1:12" x14ac:dyDescent="0.25">
      <c r="A327" s="197" t="s">
        <v>439</v>
      </c>
    </row>
    <row r="328" spans="1:12" x14ac:dyDescent="0.25">
      <c r="A328" s="197" t="s">
        <v>81</v>
      </c>
      <c r="G328" s="198" t="s">
        <v>1370</v>
      </c>
      <c r="I328" s="199">
        <v>0</v>
      </c>
      <c r="J328" s="199">
        <v>0</v>
      </c>
      <c r="K328" s="199">
        <v>0</v>
      </c>
    </row>
    <row r="329" spans="1:12" x14ac:dyDescent="0.25">
      <c r="A329" s="200" t="s">
        <v>82</v>
      </c>
      <c r="B329" s="200" t="s">
        <v>83</v>
      </c>
      <c r="C329" s="201" t="s">
        <v>84</v>
      </c>
      <c r="D329" s="200" t="s">
        <v>85</v>
      </c>
      <c r="E329" s="200" t="s">
        <v>86</v>
      </c>
      <c r="F329" s="201" t="s">
        <v>87</v>
      </c>
      <c r="G329" s="200" t="s">
        <v>88</v>
      </c>
      <c r="I329" s="201" t="s">
        <v>1371</v>
      </c>
      <c r="J329" s="201" t="s">
        <v>1372</v>
      </c>
      <c r="K329" s="201" t="s">
        <v>89</v>
      </c>
    </row>
    <row r="330" spans="1:12" x14ac:dyDescent="0.25">
      <c r="A330" s="195">
        <v>1</v>
      </c>
      <c r="B330" s="194" t="s">
        <v>81</v>
      </c>
      <c r="C330" s="196">
        <v>1</v>
      </c>
      <c r="D330" s="194" t="s">
        <v>90</v>
      </c>
      <c r="F330" s="196">
        <v>0</v>
      </c>
      <c r="G330" s="194" t="s">
        <v>650</v>
      </c>
      <c r="I330" s="195">
        <v>26026592</v>
      </c>
      <c r="K330" s="202">
        <v>26026592</v>
      </c>
      <c r="L330" s="200" t="s">
        <v>1373</v>
      </c>
    </row>
    <row r="331" spans="1:12" x14ac:dyDescent="0.25">
      <c r="A331" s="195">
        <v>19</v>
      </c>
      <c r="B331" s="194" t="s">
        <v>81</v>
      </c>
      <c r="C331" s="196">
        <v>48</v>
      </c>
      <c r="D331" s="194" t="s">
        <v>92</v>
      </c>
      <c r="E331" s="194" t="s">
        <v>412</v>
      </c>
      <c r="F331" s="196">
        <v>1</v>
      </c>
      <c r="G331" s="194" t="s">
        <v>838</v>
      </c>
      <c r="I331" s="195">
        <v>29258</v>
      </c>
      <c r="K331" s="202">
        <v>26055850</v>
      </c>
      <c r="L331" s="200" t="s">
        <v>1373</v>
      </c>
    </row>
    <row r="332" spans="1:12" x14ac:dyDescent="0.25">
      <c r="A332" s="195">
        <v>20</v>
      </c>
      <c r="B332" s="194" t="s">
        <v>81</v>
      </c>
      <c r="C332" s="196">
        <v>52</v>
      </c>
      <c r="D332" s="194" t="s">
        <v>92</v>
      </c>
      <c r="E332" s="194" t="s">
        <v>412</v>
      </c>
      <c r="F332" s="196">
        <v>1</v>
      </c>
      <c r="G332" s="194" t="s">
        <v>234</v>
      </c>
      <c r="I332" s="195">
        <v>15423500</v>
      </c>
      <c r="K332" s="202">
        <v>41479350</v>
      </c>
      <c r="L332" s="200" t="s">
        <v>1373</v>
      </c>
    </row>
    <row r="333" spans="1:12" x14ac:dyDescent="0.25">
      <c r="A333" s="195">
        <v>25</v>
      </c>
      <c r="B333" s="194" t="s">
        <v>81</v>
      </c>
      <c r="C333" s="196">
        <v>79</v>
      </c>
      <c r="D333" s="194" t="s">
        <v>92</v>
      </c>
      <c r="E333" s="194" t="s">
        <v>412</v>
      </c>
      <c r="F333" s="196">
        <v>1</v>
      </c>
      <c r="G333" s="194" t="s">
        <v>248</v>
      </c>
      <c r="I333" s="195">
        <v>25898373</v>
      </c>
      <c r="K333" s="202">
        <v>67377723</v>
      </c>
      <c r="L333" s="200" t="s">
        <v>1373</v>
      </c>
    </row>
    <row r="334" spans="1:12" x14ac:dyDescent="0.25">
      <c r="A334" s="195">
        <v>26</v>
      </c>
      <c r="B334" s="194" t="s">
        <v>81</v>
      </c>
      <c r="C334" s="196">
        <v>81</v>
      </c>
      <c r="D334" s="194" t="s">
        <v>92</v>
      </c>
      <c r="E334" s="194" t="s">
        <v>412</v>
      </c>
      <c r="F334" s="196">
        <v>1</v>
      </c>
      <c r="G334" s="194" t="s">
        <v>943</v>
      </c>
      <c r="I334" s="195">
        <v>7700000</v>
      </c>
      <c r="K334" s="202">
        <v>75077723</v>
      </c>
      <c r="L334" s="200" t="s">
        <v>1373</v>
      </c>
    </row>
    <row r="335" spans="1:12" x14ac:dyDescent="0.25">
      <c r="A335" s="195">
        <v>30</v>
      </c>
      <c r="B335" s="194" t="s">
        <v>81</v>
      </c>
      <c r="C335" s="196">
        <v>109</v>
      </c>
      <c r="D335" s="194" t="s">
        <v>92</v>
      </c>
      <c r="E335" s="194" t="s">
        <v>412</v>
      </c>
      <c r="F335" s="196">
        <v>1</v>
      </c>
      <c r="G335" s="194" t="s">
        <v>1036</v>
      </c>
      <c r="I335" s="195">
        <v>230036</v>
      </c>
      <c r="K335" s="202">
        <v>75307759</v>
      </c>
      <c r="L335" s="200" t="s">
        <v>1373</v>
      </c>
    </row>
    <row r="336" spans="1:12" x14ac:dyDescent="0.25">
      <c r="A336" s="195">
        <v>31</v>
      </c>
      <c r="B336" s="194" t="s">
        <v>81</v>
      </c>
      <c r="C336" s="196">
        <v>120</v>
      </c>
      <c r="D336" s="194" t="s">
        <v>92</v>
      </c>
      <c r="E336" s="194" t="s">
        <v>412</v>
      </c>
      <c r="F336" s="196">
        <v>1</v>
      </c>
      <c r="G336" s="194" t="s">
        <v>1070</v>
      </c>
      <c r="I336" s="195">
        <v>430000</v>
      </c>
      <c r="K336" s="202">
        <v>75737759</v>
      </c>
      <c r="L336" s="200" t="s">
        <v>1373</v>
      </c>
    </row>
    <row r="337" spans="1:12" x14ac:dyDescent="0.25">
      <c r="A337" s="195">
        <v>31</v>
      </c>
      <c r="B337" s="194" t="s">
        <v>81</v>
      </c>
      <c r="C337" s="196">
        <v>129</v>
      </c>
      <c r="D337" s="194" t="s">
        <v>92</v>
      </c>
      <c r="E337" s="194" t="s">
        <v>412</v>
      </c>
      <c r="F337" s="196">
        <v>1</v>
      </c>
      <c r="G337" s="194" t="s">
        <v>243</v>
      </c>
      <c r="I337" s="195">
        <v>430000</v>
      </c>
      <c r="K337" s="202">
        <v>76167759</v>
      </c>
      <c r="L337" s="200" t="s">
        <v>1373</v>
      </c>
    </row>
    <row r="338" spans="1:12" x14ac:dyDescent="0.25">
      <c r="A338" s="195">
        <v>31</v>
      </c>
      <c r="B338" s="194" t="s">
        <v>81</v>
      </c>
      <c r="C338" s="196">
        <v>134</v>
      </c>
      <c r="D338" s="194" t="s">
        <v>92</v>
      </c>
      <c r="E338" s="194" t="s">
        <v>412</v>
      </c>
      <c r="F338" s="196">
        <v>1</v>
      </c>
      <c r="G338" s="194" t="s">
        <v>247</v>
      </c>
      <c r="I338" s="195">
        <v>588283</v>
      </c>
      <c r="K338" s="202">
        <v>76756042</v>
      </c>
      <c r="L338" s="200" t="s">
        <v>1373</v>
      </c>
    </row>
    <row r="339" spans="1:12" x14ac:dyDescent="0.25">
      <c r="A339" s="195">
        <v>31</v>
      </c>
      <c r="B339" s="194" t="s">
        <v>81</v>
      </c>
      <c r="C339" s="196">
        <v>148</v>
      </c>
      <c r="D339" s="194" t="s">
        <v>90</v>
      </c>
      <c r="E339" s="194" t="s">
        <v>443</v>
      </c>
      <c r="F339" s="196">
        <v>1</v>
      </c>
      <c r="G339" s="194" t="s">
        <v>1226</v>
      </c>
      <c r="J339" s="195">
        <v>44101</v>
      </c>
      <c r="K339" s="202">
        <v>76711941</v>
      </c>
      <c r="L339" s="200" t="s">
        <v>1373</v>
      </c>
    </row>
    <row r="340" spans="1:12" x14ac:dyDescent="0.25">
      <c r="A340" s="195">
        <v>31</v>
      </c>
      <c r="B340" s="194" t="s">
        <v>81</v>
      </c>
      <c r="C340" s="196">
        <v>150</v>
      </c>
      <c r="D340" s="194" t="s">
        <v>90</v>
      </c>
      <c r="E340" s="194" t="s">
        <v>443</v>
      </c>
      <c r="F340" s="196">
        <v>320628</v>
      </c>
      <c r="G340" s="194" t="s">
        <v>1233</v>
      </c>
      <c r="I340" s="195">
        <v>204773</v>
      </c>
      <c r="K340" s="202">
        <v>76916714</v>
      </c>
      <c r="L340" s="200" t="s">
        <v>1373</v>
      </c>
    </row>
    <row r="341" spans="1:12" x14ac:dyDescent="0.25">
      <c r="A341" s="195">
        <v>31</v>
      </c>
      <c r="B341" s="194" t="s">
        <v>81</v>
      </c>
      <c r="C341" s="196">
        <v>150</v>
      </c>
      <c r="D341" s="194" t="s">
        <v>90</v>
      </c>
      <c r="E341" s="194" t="s">
        <v>412</v>
      </c>
      <c r="F341" s="196">
        <v>1</v>
      </c>
      <c r="G341" s="194" t="s">
        <v>440</v>
      </c>
      <c r="I341" s="195">
        <v>1324232</v>
      </c>
      <c r="K341" s="202">
        <v>78240946</v>
      </c>
      <c r="L341" s="200" t="s">
        <v>1373</v>
      </c>
    </row>
    <row r="342" spans="1:12" x14ac:dyDescent="0.25">
      <c r="G342" s="203" t="s">
        <v>1374</v>
      </c>
      <c r="I342" s="204">
        <v>78285047</v>
      </c>
      <c r="J342" s="204">
        <v>44101</v>
      </c>
      <c r="K342" s="204">
        <v>78240946</v>
      </c>
      <c r="L342" s="205" t="s">
        <v>1373</v>
      </c>
    </row>
    <row r="343" spans="1:12" x14ac:dyDescent="0.25">
      <c r="G343" s="203" t="s">
        <v>1368</v>
      </c>
      <c r="I343" s="206">
        <v>78285047</v>
      </c>
      <c r="J343" s="206">
        <v>44101</v>
      </c>
      <c r="K343" s="206">
        <v>78240946</v>
      </c>
      <c r="L343" s="203" t="s">
        <v>1375</v>
      </c>
    </row>
    <row r="344" spans="1:12" x14ac:dyDescent="0.25">
      <c r="A344" s="197" t="s">
        <v>126</v>
      </c>
      <c r="G344" s="198" t="s">
        <v>1370</v>
      </c>
      <c r="I344" s="199">
        <v>78285047</v>
      </c>
      <c r="J344" s="199">
        <v>44101</v>
      </c>
      <c r="K344" s="199">
        <v>78240946</v>
      </c>
      <c r="L344" s="194" t="s">
        <v>1373</v>
      </c>
    </row>
    <row r="345" spans="1:12" x14ac:dyDescent="0.25">
      <c r="A345" s="200" t="s">
        <v>82</v>
      </c>
      <c r="B345" s="200" t="s">
        <v>83</v>
      </c>
      <c r="C345" s="201" t="s">
        <v>84</v>
      </c>
      <c r="D345" s="200" t="s">
        <v>85</v>
      </c>
      <c r="E345" s="200" t="s">
        <v>86</v>
      </c>
      <c r="F345" s="201" t="s">
        <v>87</v>
      </c>
      <c r="G345" s="200" t="s">
        <v>88</v>
      </c>
      <c r="I345" s="201" t="s">
        <v>1371</v>
      </c>
      <c r="J345" s="201" t="s">
        <v>1372</v>
      </c>
      <c r="K345" s="201" t="s">
        <v>89</v>
      </c>
    </row>
    <row r="346" spans="1:12" x14ac:dyDescent="0.25">
      <c r="A346" s="195">
        <v>14</v>
      </c>
      <c r="B346" s="194" t="s">
        <v>126</v>
      </c>
      <c r="C346" s="196">
        <v>28</v>
      </c>
      <c r="D346" s="194" t="s">
        <v>1380</v>
      </c>
      <c r="E346" s="194" t="s">
        <v>412</v>
      </c>
      <c r="F346" s="196">
        <v>1</v>
      </c>
      <c r="G346" s="194" t="s">
        <v>1272</v>
      </c>
      <c r="J346" s="195">
        <v>29257</v>
      </c>
      <c r="K346" s="202">
        <v>78211689</v>
      </c>
      <c r="L346" s="200" t="s">
        <v>1373</v>
      </c>
    </row>
    <row r="347" spans="1:12" x14ac:dyDescent="0.25">
      <c r="A347" s="195">
        <v>25</v>
      </c>
      <c r="B347" s="194" t="s">
        <v>126</v>
      </c>
      <c r="C347" s="196">
        <v>64</v>
      </c>
      <c r="D347" s="194" t="s">
        <v>90</v>
      </c>
      <c r="E347" s="194" t="s">
        <v>412</v>
      </c>
      <c r="F347" s="196">
        <v>1</v>
      </c>
      <c r="G347" s="194" t="s">
        <v>1291</v>
      </c>
      <c r="J347" s="195">
        <v>230036</v>
      </c>
      <c r="K347" s="202">
        <v>77981653</v>
      </c>
      <c r="L347" s="200" t="s">
        <v>1373</v>
      </c>
    </row>
    <row r="348" spans="1:12" x14ac:dyDescent="0.25">
      <c r="A348" s="195">
        <v>28</v>
      </c>
      <c r="B348" s="194" t="s">
        <v>126</v>
      </c>
      <c r="C348" s="196">
        <v>54</v>
      </c>
      <c r="D348" s="194" t="s">
        <v>90</v>
      </c>
      <c r="E348" s="194" t="s">
        <v>412</v>
      </c>
      <c r="F348" s="196">
        <v>1</v>
      </c>
      <c r="G348" s="194" t="s">
        <v>1313</v>
      </c>
      <c r="J348" s="195">
        <v>7700000</v>
      </c>
      <c r="K348" s="202">
        <v>70281653</v>
      </c>
      <c r="L348" s="200" t="s">
        <v>1373</v>
      </c>
    </row>
    <row r="349" spans="1:12" x14ac:dyDescent="0.25">
      <c r="A349" s="195">
        <v>28</v>
      </c>
      <c r="B349" s="194" t="s">
        <v>126</v>
      </c>
      <c r="C349" s="196">
        <v>54</v>
      </c>
      <c r="D349" s="194" t="s">
        <v>90</v>
      </c>
      <c r="E349" s="194" t="s">
        <v>412</v>
      </c>
      <c r="F349" s="196">
        <v>1</v>
      </c>
      <c r="G349" s="194" t="s">
        <v>447</v>
      </c>
      <c r="J349" s="195">
        <v>578211</v>
      </c>
      <c r="K349" s="202">
        <v>69703442</v>
      </c>
      <c r="L349" s="200" t="s">
        <v>1373</v>
      </c>
    </row>
    <row r="350" spans="1:12" x14ac:dyDescent="0.25">
      <c r="A350" s="195">
        <v>28</v>
      </c>
      <c r="B350" s="194" t="s">
        <v>126</v>
      </c>
      <c r="C350" s="196">
        <v>66</v>
      </c>
      <c r="D350" s="194" t="s">
        <v>90</v>
      </c>
      <c r="E350" s="194" t="s">
        <v>412</v>
      </c>
      <c r="F350" s="196">
        <v>1</v>
      </c>
      <c r="G350" s="194" t="s">
        <v>1291</v>
      </c>
      <c r="J350" s="195">
        <v>430000</v>
      </c>
      <c r="K350" s="202">
        <v>69273442</v>
      </c>
      <c r="L350" s="200" t="s">
        <v>1373</v>
      </c>
    </row>
    <row r="351" spans="1:12" x14ac:dyDescent="0.25">
      <c r="A351" s="195">
        <v>28</v>
      </c>
      <c r="B351" s="194" t="s">
        <v>126</v>
      </c>
      <c r="C351" s="196">
        <v>67</v>
      </c>
      <c r="D351" s="194" t="s">
        <v>90</v>
      </c>
      <c r="E351" s="194" t="s">
        <v>412</v>
      </c>
      <c r="F351" s="196">
        <v>1</v>
      </c>
      <c r="G351" s="194" t="s">
        <v>442</v>
      </c>
      <c r="J351" s="195">
        <v>9381405</v>
      </c>
      <c r="K351" s="202">
        <v>59892037</v>
      </c>
      <c r="L351" s="200" t="s">
        <v>1373</v>
      </c>
    </row>
    <row r="352" spans="1:12" x14ac:dyDescent="0.25">
      <c r="A352" s="195">
        <v>28</v>
      </c>
      <c r="B352" s="194" t="s">
        <v>126</v>
      </c>
      <c r="C352" s="196">
        <v>67</v>
      </c>
      <c r="D352" s="194" t="s">
        <v>90</v>
      </c>
      <c r="E352" s="194" t="s">
        <v>412</v>
      </c>
      <c r="F352" s="196">
        <v>1</v>
      </c>
      <c r="G352" s="194" t="s">
        <v>442</v>
      </c>
      <c r="J352" s="195">
        <v>9381405</v>
      </c>
      <c r="K352" s="202">
        <v>50510632</v>
      </c>
      <c r="L352" s="200" t="s">
        <v>1373</v>
      </c>
    </row>
    <row r="353" spans="1:12" x14ac:dyDescent="0.25">
      <c r="A353" s="195">
        <v>28</v>
      </c>
      <c r="B353" s="194" t="s">
        <v>126</v>
      </c>
      <c r="C353" s="196">
        <v>68</v>
      </c>
      <c r="D353" s="194" t="s">
        <v>90</v>
      </c>
      <c r="E353" s="194" t="s">
        <v>412</v>
      </c>
      <c r="F353" s="196">
        <v>1</v>
      </c>
      <c r="G353" s="194" t="s">
        <v>1272</v>
      </c>
      <c r="J353" s="195">
        <v>1</v>
      </c>
      <c r="K353" s="202">
        <v>50510631</v>
      </c>
      <c r="L353" s="200" t="s">
        <v>1373</v>
      </c>
    </row>
    <row r="354" spans="1:12" x14ac:dyDescent="0.25">
      <c r="A354" s="195">
        <v>28</v>
      </c>
      <c r="B354" s="194" t="s">
        <v>126</v>
      </c>
      <c r="C354" s="196">
        <v>72</v>
      </c>
      <c r="D354" s="194" t="s">
        <v>90</v>
      </c>
      <c r="E354" s="194" t="s">
        <v>412</v>
      </c>
      <c r="F354" s="196">
        <v>1</v>
      </c>
      <c r="G354" s="194" t="s">
        <v>209</v>
      </c>
      <c r="J354" s="195">
        <v>69960</v>
      </c>
      <c r="K354" s="202">
        <v>50440671</v>
      </c>
      <c r="L354" s="200" t="s">
        <v>1373</v>
      </c>
    </row>
    <row r="355" spans="1:12" x14ac:dyDescent="0.25">
      <c r="A355" s="195">
        <v>28</v>
      </c>
      <c r="B355" s="194" t="s">
        <v>126</v>
      </c>
      <c r="C355" s="196">
        <v>73</v>
      </c>
      <c r="D355" s="194" t="s">
        <v>90</v>
      </c>
      <c r="E355" s="194" t="s">
        <v>443</v>
      </c>
      <c r="F355" s="196">
        <v>320628</v>
      </c>
      <c r="G355" s="194" t="s">
        <v>1233</v>
      </c>
      <c r="J355" s="195">
        <v>204773</v>
      </c>
      <c r="K355" s="202">
        <v>50235898</v>
      </c>
      <c r="L355" s="200" t="s">
        <v>1373</v>
      </c>
    </row>
    <row r="356" spans="1:12" x14ac:dyDescent="0.25">
      <c r="G356" s="203" t="s">
        <v>1381</v>
      </c>
      <c r="I356" s="204">
        <v>0</v>
      </c>
      <c r="J356" s="204">
        <v>28005048</v>
      </c>
      <c r="K356" s="204">
        <v>-28005048</v>
      </c>
      <c r="L356" s="205" t="s">
        <v>1385</v>
      </c>
    </row>
    <row r="357" spans="1:12" x14ac:dyDescent="0.25">
      <c r="G357" s="203" t="s">
        <v>1368</v>
      </c>
      <c r="I357" s="206">
        <v>78285047</v>
      </c>
      <c r="J357" s="206">
        <v>28049149</v>
      </c>
      <c r="K357" s="206">
        <v>50235898</v>
      </c>
      <c r="L357" s="203" t="s">
        <v>1375</v>
      </c>
    </row>
    <row r="358" spans="1:12" x14ac:dyDescent="0.25">
      <c r="A358" s="190" t="s">
        <v>1392</v>
      </c>
      <c r="I358" s="206">
        <v>78285047</v>
      </c>
      <c r="J358" s="206">
        <v>28049149</v>
      </c>
      <c r="K358" s="206">
        <v>50235898</v>
      </c>
      <c r="L358" s="194" t="s">
        <v>1375</v>
      </c>
    </row>
    <row r="359" spans="1:12" x14ac:dyDescent="0.25">
      <c r="A359" s="197" t="s">
        <v>452</v>
      </c>
    </row>
    <row r="360" spans="1:12" x14ac:dyDescent="0.25">
      <c r="A360" s="197" t="s">
        <v>81</v>
      </c>
      <c r="G360" s="198" t="s">
        <v>1370</v>
      </c>
      <c r="I360" s="199">
        <v>0</v>
      </c>
      <c r="J360" s="199">
        <v>0</v>
      </c>
      <c r="K360" s="199">
        <v>0</v>
      </c>
    </row>
    <row r="361" spans="1:12" x14ac:dyDescent="0.25">
      <c r="A361" s="200" t="s">
        <v>82</v>
      </c>
      <c r="B361" s="200" t="s">
        <v>83</v>
      </c>
      <c r="C361" s="201" t="s">
        <v>84</v>
      </c>
      <c r="D361" s="200" t="s">
        <v>85</v>
      </c>
      <c r="E361" s="200" t="s">
        <v>86</v>
      </c>
      <c r="F361" s="201" t="s">
        <v>87</v>
      </c>
      <c r="G361" s="200" t="s">
        <v>88</v>
      </c>
      <c r="I361" s="201" t="s">
        <v>1371</v>
      </c>
      <c r="J361" s="201" t="s">
        <v>1372</v>
      </c>
      <c r="K361" s="201" t="s">
        <v>89</v>
      </c>
    </row>
    <row r="362" spans="1:12" x14ac:dyDescent="0.25">
      <c r="A362" s="195">
        <v>1</v>
      </c>
      <c r="B362" s="194" t="s">
        <v>81</v>
      </c>
      <c r="C362" s="196">
        <v>1</v>
      </c>
      <c r="D362" s="194" t="s">
        <v>90</v>
      </c>
      <c r="F362" s="196">
        <v>0</v>
      </c>
      <c r="G362" s="194" t="s">
        <v>650</v>
      </c>
      <c r="I362" s="195">
        <v>55298213</v>
      </c>
      <c r="K362" s="202">
        <v>55298213</v>
      </c>
      <c r="L362" s="200" t="s">
        <v>1373</v>
      </c>
    </row>
    <row r="363" spans="1:12" x14ac:dyDescent="0.25">
      <c r="G363" s="203" t="s">
        <v>1374</v>
      </c>
      <c r="I363" s="204">
        <v>55298213</v>
      </c>
      <c r="J363" s="204">
        <v>0</v>
      </c>
      <c r="K363" s="204">
        <v>55298213</v>
      </c>
      <c r="L363" s="205" t="s">
        <v>1373</v>
      </c>
    </row>
    <row r="364" spans="1:12" x14ac:dyDescent="0.25">
      <c r="G364" s="203" t="s">
        <v>1368</v>
      </c>
      <c r="I364" s="206">
        <v>55298213</v>
      </c>
      <c r="J364" s="206">
        <v>0</v>
      </c>
      <c r="K364" s="206">
        <v>55298213</v>
      </c>
      <c r="L364" s="203" t="s">
        <v>1375</v>
      </c>
    </row>
    <row r="365" spans="1:12" x14ac:dyDescent="0.25">
      <c r="A365" s="197" t="s">
        <v>126</v>
      </c>
      <c r="G365" s="198" t="s">
        <v>1370</v>
      </c>
      <c r="I365" s="199">
        <v>55298213</v>
      </c>
      <c r="J365" s="199">
        <v>0</v>
      </c>
      <c r="K365" s="199">
        <v>55298213</v>
      </c>
      <c r="L365" s="194" t="s">
        <v>1373</v>
      </c>
    </row>
    <row r="366" spans="1:12" x14ac:dyDescent="0.25">
      <c r="A366" s="200" t="s">
        <v>82</v>
      </c>
      <c r="B366" s="200" t="s">
        <v>83</v>
      </c>
      <c r="C366" s="201" t="s">
        <v>84</v>
      </c>
      <c r="D366" s="200" t="s">
        <v>85</v>
      </c>
      <c r="E366" s="200" t="s">
        <v>86</v>
      </c>
      <c r="F366" s="201" t="s">
        <v>87</v>
      </c>
      <c r="G366" s="200" t="s">
        <v>88</v>
      </c>
      <c r="I366" s="201" t="s">
        <v>1371</v>
      </c>
      <c r="J366" s="201" t="s">
        <v>1372</v>
      </c>
      <c r="K366" s="201" t="s">
        <v>89</v>
      </c>
    </row>
    <row r="367" spans="1:12" x14ac:dyDescent="0.25">
      <c r="A367" s="195">
        <v>2</v>
      </c>
      <c r="B367" s="194" t="s">
        <v>126</v>
      </c>
      <c r="C367" s="196">
        <v>9</v>
      </c>
      <c r="D367" s="194" t="s">
        <v>92</v>
      </c>
      <c r="E367" s="194" t="s">
        <v>412</v>
      </c>
      <c r="F367" s="196">
        <v>164141117</v>
      </c>
      <c r="G367" s="194" t="s">
        <v>503</v>
      </c>
      <c r="I367" s="195">
        <v>104650</v>
      </c>
      <c r="K367" s="202">
        <v>55402863</v>
      </c>
      <c r="L367" s="200" t="s">
        <v>1373</v>
      </c>
    </row>
    <row r="368" spans="1:12" x14ac:dyDescent="0.25">
      <c r="G368" s="203" t="s">
        <v>1381</v>
      </c>
      <c r="I368" s="204">
        <v>104650</v>
      </c>
      <c r="J368" s="204">
        <v>0</v>
      </c>
      <c r="K368" s="204">
        <v>104650</v>
      </c>
      <c r="L368" s="205" t="s">
        <v>1373</v>
      </c>
    </row>
    <row r="369" spans="1:12" x14ac:dyDescent="0.25">
      <c r="G369" s="203" t="s">
        <v>1368</v>
      </c>
      <c r="I369" s="206">
        <v>55402863</v>
      </c>
      <c r="J369" s="206">
        <v>0</v>
      </c>
      <c r="K369" s="206">
        <v>55402863</v>
      </c>
      <c r="L369" s="203" t="s">
        <v>1375</v>
      </c>
    </row>
    <row r="370" spans="1:12" x14ac:dyDescent="0.25">
      <c r="A370" s="190" t="s">
        <v>1393</v>
      </c>
      <c r="I370" s="206">
        <v>55402863</v>
      </c>
      <c r="J370" s="206">
        <v>0</v>
      </c>
      <c r="K370" s="206">
        <v>55402863</v>
      </c>
      <c r="L370" s="194" t="s">
        <v>1375</v>
      </c>
    </row>
    <row r="371" spans="1:12" x14ac:dyDescent="0.25">
      <c r="A371" s="197" t="s">
        <v>536</v>
      </c>
    </row>
    <row r="372" spans="1:12" x14ac:dyDescent="0.25">
      <c r="A372" s="197" t="s">
        <v>81</v>
      </c>
      <c r="G372" s="198" t="s">
        <v>1370</v>
      </c>
      <c r="I372" s="199">
        <v>0</v>
      </c>
      <c r="J372" s="199">
        <v>0</v>
      </c>
      <c r="K372" s="199">
        <v>0</v>
      </c>
    </row>
    <row r="373" spans="1:12" x14ac:dyDescent="0.25">
      <c r="A373" s="200" t="s">
        <v>82</v>
      </c>
      <c r="B373" s="200" t="s">
        <v>83</v>
      </c>
      <c r="C373" s="201" t="s">
        <v>84</v>
      </c>
      <c r="D373" s="200" t="s">
        <v>85</v>
      </c>
      <c r="E373" s="200" t="s">
        <v>86</v>
      </c>
      <c r="F373" s="201" t="s">
        <v>87</v>
      </c>
      <c r="G373" s="200" t="s">
        <v>88</v>
      </c>
      <c r="I373" s="201" t="s">
        <v>1371</v>
      </c>
      <c r="J373" s="201" t="s">
        <v>1372</v>
      </c>
      <c r="K373" s="201" t="s">
        <v>89</v>
      </c>
    </row>
    <row r="374" spans="1:12" x14ac:dyDescent="0.25">
      <c r="A374" s="195">
        <v>1</v>
      </c>
      <c r="B374" s="194" t="s">
        <v>81</v>
      </c>
      <c r="C374" s="196">
        <v>1</v>
      </c>
      <c r="D374" s="194" t="s">
        <v>90</v>
      </c>
      <c r="F374" s="196">
        <v>0</v>
      </c>
      <c r="G374" s="194" t="s">
        <v>650</v>
      </c>
      <c r="I374" s="195">
        <v>2000000</v>
      </c>
      <c r="K374" s="202">
        <v>2000000</v>
      </c>
      <c r="L374" s="200" t="s">
        <v>1373</v>
      </c>
    </row>
    <row r="375" spans="1:12" x14ac:dyDescent="0.25">
      <c r="A375" s="195">
        <v>31</v>
      </c>
      <c r="B375" s="194" t="s">
        <v>81</v>
      </c>
      <c r="C375" s="196">
        <v>124</v>
      </c>
      <c r="D375" s="194" t="s">
        <v>92</v>
      </c>
      <c r="E375" s="194" t="s">
        <v>412</v>
      </c>
      <c r="F375" s="196">
        <v>1</v>
      </c>
      <c r="G375" s="194" t="s">
        <v>239</v>
      </c>
      <c r="I375" s="195">
        <v>405000</v>
      </c>
      <c r="K375" s="202">
        <v>2405000</v>
      </c>
      <c r="L375" s="200" t="s">
        <v>1373</v>
      </c>
    </row>
    <row r="376" spans="1:12" x14ac:dyDescent="0.25">
      <c r="A376" s="195">
        <v>31</v>
      </c>
      <c r="B376" s="194" t="s">
        <v>81</v>
      </c>
      <c r="C376" s="196">
        <v>125</v>
      </c>
      <c r="D376" s="194" t="s">
        <v>92</v>
      </c>
      <c r="E376" s="194" t="s">
        <v>412</v>
      </c>
      <c r="F376" s="196">
        <v>1</v>
      </c>
      <c r="G376" s="194" t="s">
        <v>240</v>
      </c>
      <c r="I376" s="195">
        <v>2000000</v>
      </c>
      <c r="K376" s="202">
        <v>4405000</v>
      </c>
      <c r="L376" s="200" t="s">
        <v>1373</v>
      </c>
    </row>
    <row r="377" spans="1:12" x14ac:dyDescent="0.25">
      <c r="A377" s="195">
        <v>31</v>
      </c>
      <c r="B377" s="194" t="s">
        <v>81</v>
      </c>
      <c r="C377" s="196">
        <v>126</v>
      </c>
      <c r="D377" s="194" t="s">
        <v>92</v>
      </c>
      <c r="E377" s="194" t="s">
        <v>412</v>
      </c>
      <c r="F377" s="196">
        <v>1</v>
      </c>
      <c r="G377" s="194" t="s">
        <v>241</v>
      </c>
      <c r="I377" s="195">
        <v>300000</v>
      </c>
      <c r="K377" s="202">
        <v>4705000</v>
      </c>
      <c r="L377" s="200" t="s">
        <v>1373</v>
      </c>
    </row>
    <row r="378" spans="1:12" x14ac:dyDescent="0.25">
      <c r="A378" s="195">
        <v>31</v>
      </c>
      <c r="B378" s="194" t="s">
        <v>81</v>
      </c>
      <c r="C378" s="196">
        <v>127</v>
      </c>
      <c r="D378" s="194" t="s">
        <v>92</v>
      </c>
      <c r="E378" s="194" t="s">
        <v>412</v>
      </c>
      <c r="F378" s="196">
        <v>1</v>
      </c>
      <c r="G378" s="194" t="s">
        <v>1085</v>
      </c>
      <c r="I378" s="195">
        <v>600000</v>
      </c>
      <c r="K378" s="202">
        <v>5305000</v>
      </c>
      <c r="L378" s="200" t="s">
        <v>1373</v>
      </c>
    </row>
    <row r="379" spans="1:12" x14ac:dyDescent="0.25">
      <c r="A379" s="195">
        <v>31</v>
      </c>
      <c r="B379" s="194" t="s">
        <v>81</v>
      </c>
      <c r="C379" s="196">
        <v>128</v>
      </c>
      <c r="D379" s="194" t="s">
        <v>92</v>
      </c>
      <c r="E379" s="194" t="s">
        <v>412</v>
      </c>
      <c r="F379" s="196">
        <v>1</v>
      </c>
      <c r="G379" s="194" t="s">
        <v>242</v>
      </c>
      <c r="I379" s="195">
        <v>600000</v>
      </c>
      <c r="K379" s="202">
        <v>5905000</v>
      </c>
      <c r="L379" s="200" t="s">
        <v>1373</v>
      </c>
    </row>
    <row r="380" spans="1:12" x14ac:dyDescent="0.25">
      <c r="A380" s="195">
        <v>31</v>
      </c>
      <c r="B380" s="194" t="s">
        <v>81</v>
      </c>
      <c r="C380" s="196">
        <v>132</v>
      </c>
      <c r="D380" s="194" t="s">
        <v>92</v>
      </c>
      <c r="E380" s="194" t="s">
        <v>412</v>
      </c>
      <c r="F380" s="196">
        <v>1</v>
      </c>
      <c r="G380" s="194" t="s">
        <v>1096</v>
      </c>
      <c r="I380" s="195">
        <v>200000</v>
      </c>
      <c r="K380" s="202">
        <v>6105000</v>
      </c>
      <c r="L380" s="200" t="s">
        <v>1373</v>
      </c>
    </row>
    <row r="381" spans="1:12" x14ac:dyDescent="0.25">
      <c r="A381" s="195">
        <v>31</v>
      </c>
      <c r="B381" s="194" t="s">
        <v>81</v>
      </c>
      <c r="C381" s="196">
        <v>133</v>
      </c>
      <c r="D381" s="194" t="s">
        <v>92</v>
      </c>
      <c r="E381" s="194" t="s">
        <v>412</v>
      </c>
      <c r="F381" s="196">
        <v>1</v>
      </c>
      <c r="G381" s="194" t="s">
        <v>246</v>
      </c>
      <c r="I381" s="195">
        <v>800000</v>
      </c>
      <c r="K381" s="202">
        <v>6905000</v>
      </c>
      <c r="L381" s="200" t="s">
        <v>1373</v>
      </c>
    </row>
    <row r="382" spans="1:12" x14ac:dyDescent="0.25">
      <c r="A382" s="195">
        <v>31</v>
      </c>
      <c r="B382" s="194" t="s">
        <v>81</v>
      </c>
      <c r="C382" s="196">
        <v>149</v>
      </c>
      <c r="D382" s="194" t="s">
        <v>90</v>
      </c>
      <c r="E382" s="194" t="s">
        <v>441</v>
      </c>
      <c r="F382" s="196">
        <v>1</v>
      </c>
      <c r="G382" s="194" t="s">
        <v>1230</v>
      </c>
      <c r="J382" s="195">
        <v>2000000</v>
      </c>
      <c r="K382" s="202">
        <v>4905000</v>
      </c>
      <c r="L382" s="200" t="s">
        <v>1373</v>
      </c>
    </row>
    <row r="383" spans="1:12" x14ac:dyDescent="0.25">
      <c r="G383" s="203" t="s">
        <v>1374</v>
      </c>
      <c r="I383" s="204">
        <v>6905000</v>
      </c>
      <c r="J383" s="204">
        <v>2000000</v>
      </c>
      <c r="K383" s="204">
        <v>4905000</v>
      </c>
      <c r="L383" s="205" t="s">
        <v>1373</v>
      </c>
    </row>
    <row r="384" spans="1:12" x14ac:dyDescent="0.25">
      <c r="G384" s="203" t="s">
        <v>1368</v>
      </c>
      <c r="I384" s="206">
        <v>6905000</v>
      </c>
      <c r="J384" s="206">
        <v>2000000</v>
      </c>
      <c r="K384" s="206">
        <v>4905000</v>
      </c>
      <c r="L384" s="203" t="s">
        <v>1375</v>
      </c>
    </row>
    <row r="385" spans="1:12" x14ac:dyDescent="0.25">
      <c r="A385" s="197" t="s">
        <v>126</v>
      </c>
      <c r="G385" s="198" t="s">
        <v>1370</v>
      </c>
      <c r="I385" s="199">
        <v>6905000</v>
      </c>
      <c r="J385" s="199">
        <v>2000000</v>
      </c>
      <c r="K385" s="199">
        <v>4905000</v>
      </c>
      <c r="L385" s="194" t="s">
        <v>1373</v>
      </c>
    </row>
    <row r="386" spans="1:12" x14ac:dyDescent="0.25">
      <c r="A386" s="200" t="s">
        <v>82</v>
      </c>
      <c r="B386" s="200" t="s">
        <v>83</v>
      </c>
      <c r="C386" s="201" t="s">
        <v>84</v>
      </c>
      <c r="D386" s="200" t="s">
        <v>85</v>
      </c>
      <c r="E386" s="200" t="s">
        <v>86</v>
      </c>
      <c r="F386" s="201" t="s">
        <v>87</v>
      </c>
      <c r="G386" s="200" t="s">
        <v>88</v>
      </c>
      <c r="I386" s="201" t="s">
        <v>1371</v>
      </c>
      <c r="J386" s="201" t="s">
        <v>1372</v>
      </c>
      <c r="K386" s="201" t="s">
        <v>89</v>
      </c>
    </row>
    <row r="387" spans="1:12" x14ac:dyDescent="0.25">
      <c r="A387" s="195">
        <v>1</v>
      </c>
      <c r="B387" s="194" t="s">
        <v>126</v>
      </c>
      <c r="C387" s="196">
        <v>1</v>
      </c>
      <c r="D387" s="194" t="s">
        <v>92</v>
      </c>
      <c r="E387" s="194" t="s">
        <v>412</v>
      </c>
      <c r="F387" s="196">
        <v>1</v>
      </c>
      <c r="G387" s="194" t="s">
        <v>259</v>
      </c>
      <c r="I387" s="195">
        <v>500000</v>
      </c>
      <c r="K387" s="202">
        <v>5405000</v>
      </c>
      <c r="L387" s="200" t="s">
        <v>1373</v>
      </c>
    </row>
    <row r="388" spans="1:12" x14ac:dyDescent="0.25">
      <c r="A388" s="195">
        <v>15</v>
      </c>
      <c r="B388" s="194" t="s">
        <v>126</v>
      </c>
      <c r="C388" s="196">
        <v>29</v>
      </c>
      <c r="D388" s="194" t="s">
        <v>92</v>
      </c>
      <c r="E388" s="194" t="s">
        <v>412</v>
      </c>
      <c r="F388" s="196">
        <v>1</v>
      </c>
      <c r="G388" s="194" t="s">
        <v>541</v>
      </c>
      <c r="I388" s="195">
        <v>1590000</v>
      </c>
      <c r="K388" s="202">
        <v>6995000</v>
      </c>
      <c r="L388" s="200" t="s">
        <v>1373</v>
      </c>
    </row>
    <row r="389" spans="1:12" x14ac:dyDescent="0.25">
      <c r="A389" s="195">
        <v>28</v>
      </c>
      <c r="B389" s="194" t="s">
        <v>126</v>
      </c>
      <c r="C389" s="196">
        <v>53</v>
      </c>
      <c r="D389" s="194" t="s">
        <v>90</v>
      </c>
      <c r="E389" s="194" t="s">
        <v>412</v>
      </c>
      <c r="F389" s="196">
        <v>1</v>
      </c>
      <c r="G389" s="194" t="s">
        <v>1301</v>
      </c>
      <c r="J389" s="195">
        <v>405000</v>
      </c>
      <c r="K389" s="202">
        <v>6590000</v>
      </c>
      <c r="L389" s="200" t="s">
        <v>1373</v>
      </c>
    </row>
    <row r="390" spans="1:12" x14ac:dyDescent="0.25">
      <c r="A390" s="195">
        <v>28</v>
      </c>
      <c r="B390" s="194" t="s">
        <v>126</v>
      </c>
      <c r="C390" s="196">
        <v>53</v>
      </c>
      <c r="D390" s="194" t="s">
        <v>90</v>
      </c>
      <c r="E390" s="194" t="s">
        <v>412</v>
      </c>
      <c r="F390" s="196">
        <v>1</v>
      </c>
      <c r="G390" s="194" t="s">
        <v>1303</v>
      </c>
      <c r="J390" s="195">
        <v>2000000</v>
      </c>
      <c r="K390" s="202">
        <v>4590000</v>
      </c>
      <c r="L390" s="200" t="s">
        <v>1373</v>
      </c>
    </row>
    <row r="391" spans="1:12" x14ac:dyDescent="0.25">
      <c r="A391" s="195">
        <v>28</v>
      </c>
      <c r="B391" s="194" t="s">
        <v>126</v>
      </c>
      <c r="C391" s="196">
        <v>53</v>
      </c>
      <c r="D391" s="194" t="s">
        <v>90</v>
      </c>
      <c r="E391" s="194" t="s">
        <v>412</v>
      </c>
      <c r="F391" s="196">
        <v>1</v>
      </c>
      <c r="G391" s="194" t="s">
        <v>1305</v>
      </c>
      <c r="J391" s="195">
        <v>300000</v>
      </c>
      <c r="K391" s="202">
        <v>4290000</v>
      </c>
      <c r="L391" s="200" t="s">
        <v>1373</v>
      </c>
    </row>
    <row r="392" spans="1:12" x14ac:dyDescent="0.25">
      <c r="A392" s="195">
        <v>28</v>
      </c>
      <c r="B392" s="194" t="s">
        <v>126</v>
      </c>
      <c r="C392" s="196">
        <v>53</v>
      </c>
      <c r="D392" s="194" t="s">
        <v>90</v>
      </c>
      <c r="E392" s="194" t="s">
        <v>412</v>
      </c>
      <c r="F392" s="196">
        <v>1</v>
      </c>
      <c r="G392" s="194" t="s">
        <v>1307</v>
      </c>
      <c r="J392" s="195">
        <v>600000</v>
      </c>
      <c r="K392" s="202">
        <v>3690000</v>
      </c>
      <c r="L392" s="200" t="s">
        <v>1373</v>
      </c>
    </row>
    <row r="393" spans="1:12" x14ac:dyDescent="0.25">
      <c r="A393" s="195">
        <v>28</v>
      </c>
      <c r="B393" s="194" t="s">
        <v>126</v>
      </c>
      <c r="C393" s="196">
        <v>53</v>
      </c>
      <c r="D393" s="194" t="s">
        <v>90</v>
      </c>
      <c r="E393" s="194" t="s">
        <v>412</v>
      </c>
      <c r="F393" s="196">
        <v>1</v>
      </c>
      <c r="G393" s="194" t="s">
        <v>1309</v>
      </c>
      <c r="J393" s="195">
        <v>600000</v>
      </c>
      <c r="K393" s="202">
        <v>3090000</v>
      </c>
      <c r="L393" s="200" t="s">
        <v>1373</v>
      </c>
    </row>
    <row r="394" spans="1:12" x14ac:dyDescent="0.25">
      <c r="A394" s="195">
        <v>28</v>
      </c>
      <c r="B394" s="194" t="s">
        <v>126</v>
      </c>
      <c r="C394" s="196">
        <v>53</v>
      </c>
      <c r="D394" s="194" t="s">
        <v>90</v>
      </c>
      <c r="E394" s="194" t="s">
        <v>412</v>
      </c>
      <c r="F394" s="196">
        <v>1</v>
      </c>
      <c r="G394" s="194" t="s">
        <v>1311</v>
      </c>
      <c r="J394" s="195">
        <v>800000</v>
      </c>
      <c r="K394" s="202">
        <v>2290000</v>
      </c>
      <c r="L394" s="200" t="s">
        <v>1373</v>
      </c>
    </row>
    <row r="395" spans="1:12" x14ac:dyDescent="0.25">
      <c r="A395" s="195">
        <v>28</v>
      </c>
      <c r="B395" s="194" t="s">
        <v>126</v>
      </c>
      <c r="C395" s="196">
        <v>59</v>
      </c>
      <c r="D395" s="194" t="s">
        <v>1380</v>
      </c>
      <c r="E395" s="194" t="s">
        <v>412</v>
      </c>
      <c r="F395" s="196">
        <v>1</v>
      </c>
      <c r="G395" s="194" t="s">
        <v>1344</v>
      </c>
      <c r="J395" s="195">
        <v>200000</v>
      </c>
      <c r="K395" s="202">
        <v>2090000</v>
      </c>
      <c r="L395" s="200" t="s">
        <v>1373</v>
      </c>
    </row>
    <row r="396" spans="1:12" x14ac:dyDescent="0.25">
      <c r="G396" s="203" t="s">
        <v>1381</v>
      </c>
      <c r="I396" s="204">
        <v>2090000</v>
      </c>
      <c r="J396" s="204">
        <v>4905000</v>
      </c>
      <c r="K396" s="204">
        <v>-2815000</v>
      </c>
      <c r="L396" s="205" t="s">
        <v>1385</v>
      </c>
    </row>
    <row r="397" spans="1:12" x14ac:dyDescent="0.25">
      <c r="G397" s="203" t="s">
        <v>1368</v>
      </c>
      <c r="I397" s="206">
        <v>8995000</v>
      </c>
      <c r="J397" s="206">
        <v>6905000</v>
      </c>
      <c r="K397" s="206">
        <v>2090000</v>
      </c>
      <c r="L397" s="203" t="s">
        <v>1375</v>
      </c>
    </row>
    <row r="398" spans="1:12" x14ac:dyDescent="0.25">
      <c r="A398" s="190" t="s">
        <v>1394</v>
      </c>
      <c r="I398" s="206">
        <v>8995000</v>
      </c>
      <c r="J398" s="206">
        <v>6905000</v>
      </c>
      <c r="K398" s="206">
        <v>2090000</v>
      </c>
      <c r="L398" s="194" t="s">
        <v>1375</v>
      </c>
    </row>
    <row r="399" spans="1:12" x14ac:dyDescent="0.25">
      <c r="A399" s="197" t="s">
        <v>542</v>
      </c>
    </row>
    <row r="400" spans="1:12" x14ac:dyDescent="0.25">
      <c r="A400" s="197" t="s">
        <v>81</v>
      </c>
      <c r="G400" s="198" t="s">
        <v>1370</v>
      </c>
      <c r="I400" s="199">
        <v>0</v>
      </c>
      <c r="J400" s="199">
        <v>0</v>
      </c>
      <c r="K400" s="199">
        <v>0</v>
      </c>
    </row>
    <row r="401" spans="1:12" x14ac:dyDescent="0.25">
      <c r="A401" s="200" t="s">
        <v>82</v>
      </c>
      <c r="B401" s="200" t="s">
        <v>83</v>
      </c>
      <c r="C401" s="201" t="s">
        <v>84</v>
      </c>
      <c r="D401" s="200" t="s">
        <v>85</v>
      </c>
      <c r="E401" s="200" t="s">
        <v>86</v>
      </c>
      <c r="F401" s="201" t="s">
        <v>87</v>
      </c>
      <c r="G401" s="200" t="s">
        <v>88</v>
      </c>
      <c r="I401" s="201" t="s">
        <v>1371</v>
      </c>
      <c r="J401" s="201" t="s">
        <v>1372</v>
      </c>
      <c r="K401" s="201" t="s">
        <v>89</v>
      </c>
    </row>
    <row r="402" spans="1:12" x14ac:dyDescent="0.25">
      <c r="A402" s="195">
        <v>31</v>
      </c>
      <c r="B402" s="194" t="s">
        <v>81</v>
      </c>
      <c r="C402" s="196">
        <v>146</v>
      </c>
      <c r="D402" s="194" t="s">
        <v>90</v>
      </c>
      <c r="F402" s="196">
        <v>0</v>
      </c>
      <c r="G402" s="194" t="s">
        <v>608</v>
      </c>
      <c r="I402" s="195">
        <v>40000</v>
      </c>
      <c r="K402" s="202">
        <v>40000</v>
      </c>
      <c r="L402" s="200" t="s">
        <v>1373</v>
      </c>
    </row>
    <row r="403" spans="1:12" x14ac:dyDescent="0.25">
      <c r="G403" s="203" t="s">
        <v>1374</v>
      </c>
      <c r="I403" s="204">
        <v>40000</v>
      </c>
      <c r="J403" s="204">
        <v>0</v>
      </c>
      <c r="K403" s="204">
        <v>40000</v>
      </c>
      <c r="L403" s="205" t="s">
        <v>1373</v>
      </c>
    </row>
    <row r="404" spans="1:12" x14ac:dyDescent="0.25">
      <c r="G404" s="203" t="s">
        <v>1368</v>
      </c>
      <c r="I404" s="206">
        <v>40000</v>
      </c>
      <c r="J404" s="206">
        <v>0</v>
      </c>
      <c r="K404" s="206">
        <v>40000</v>
      </c>
      <c r="L404" s="203" t="s">
        <v>1375</v>
      </c>
    </row>
    <row r="405" spans="1:12" x14ac:dyDescent="0.25">
      <c r="A405" s="197" t="s">
        <v>126</v>
      </c>
      <c r="G405" s="198" t="s">
        <v>1370</v>
      </c>
      <c r="I405" s="199">
        <v>40000</v>
      </c>
      <c r="J405" s="199">
        <v>0</v>
      </c>
      <c r="K405" s="199">
        <v>40000</v>
      </c>
      <c r="L405" s="194" t="s">
        <v>1373</v>
      </c>
    </row>
    <row r="406" spans="1:12" x14ac:dyDescent="0.25">
      <c r="A406" s="200" t="s">
        <v>82</v>
      </c>
      <c r="B406" s="200" t="s">
        <v>83</v>
      </c>
      <c r="C406" s="201" t="s">
        <v>84</v>
      </c>
      <c r="D406" s="200" t="s">
        <v>85</v>
      </c>
      <c r="E406" s="200" t="s">
        <v>86</v>
      </c>
      <c r="F406" s="201" t="s">
        <v>87</v>
      </c>
      <c r="G406" s="200" t="s">
        <v>88</v>
      </c>
      <c r="I406" s="201" t="s">
        <v>1371</v>
      </c>
      <c r="J406" s="201" t="s">
        <v>1372</v>
      </c>
      <c r="K406" s="201" t="s">
        <v>89</v>
      </c>
    </row>
    <row r="407" spans="1:12" x14ac:dyDescent="0.25">
      <c r="A407" s="195">
        <v>28</v>
      </c>
      <c r="B407" s="194" t="s">
        <v>126</v>
      </c>
      <c r="C407" s="196">
        <v>65</v>
      </c>
      <c r="D407" s="194" t="s">
        <v>90</v>
      </c>
      <c r="F407" s="196">
        <v>0</v>
      </c>
      <c r="G407" s="194" t="s">
        <v>609</v>
      </c>
      <c r="J407" s="195">
        <v>30000</v>
      </c>
      <c r="K407" s="202">
        <v>10000</v>
      </c>
      <c r="L407" s="200" t="s">
        <v>1373</v>
      </c>
    </row>
    <row r="408" spans="1:12" x14ac:dyDescent="0.25">
      <c r="G408" s="203" t="s">
        <v>1381</v>
      </c>
      <c r="I408" s="204">
        <v>0</v>
      </c>
      <c r="J408" s="204">
        <v>30000</v>
      </c>
      <c r="K408" s="204">
        <v>-30000</v>
      </c>
      <c r="L408" s="205" t="s">
        <v>1385</v>
      </c>
    </row>
    <row r="409" spans="1:12" x14ac:dyDescent="0.25">
      <c r="G409" s="203" t="s">
        <v>1368</v>
      </c>
      <c r="I409" s="206">
        <v>40000</v>
      </c>
      <c r="J409" s="206">
        <v>30000</v>
      </c>
      <c r="K409" s="206">
        <v>10000</v>
      </c>
      <c r="L409" s="203" t="s">
        <v>1375</v>
      </c>
    </row>
    <row r="410" spans="1:12" x14ac:dyDescent="0.25">
      <c r="A410" s="190" t="s">
        <v>1395</v>
      </c>
      <c r="I410" s="206">
        <v>40000</v>
      </c>
      <c r="J410" s="206">
        <v>30000</v>
      </c>
      <c r="K410" s="206">
        <v>10000</v>
      </c>
      <c r="L410" s="194" t="s">
        <v>1375</v>
      </c>
    </row>
    <row r="411" spans="1:12" x14ac:dyDescent="0.25">
      <c r="A411" s="197" t="s">
        <v>543</v>
      </c>
    </row>
    <row r="412" spans="1:12" x14ac:dyDescent="0.25">
      <c r="A412" s="197" t="s">
        <v>81</v>
      </c>
      <c r="G412" s="198" t="s">
        <v>1370</v>
      </c>
      <c r="I412" s="199">
        <v>0</v>
      </c>
      <c r="J412" s="199">
        <v>0</v>
      </c>
      <c r="K412" s="199">
        <v>0</v>
      </c>
    </row>
    <row r="413" spans="1:12" x14ac:dyDescent="0.25">
      <c r="A413" s="200" t="s">
        <v>82</v>
      </c>
      <c r="B413" s="200" t="s">
        <v>83</v>
      </c>
      <c r="C413" s="201" t="s">
        <v>84</v>
      </c>
      <c r="D413" s="200" t="s">
        <v>85</v>
      </c>
      <c r="E413" s="200" t="s">
        <v>86</v>
      </c>
      <c r="F413" s="201" t="s">
        <v>87</v>
      </c>
      <c r="G413" s="200" t="s">
        <v>88</v>
      </c>
      <c r="I413" s="201" t="s">
        <v>1371</v>
      </c>
      <c r="J413" s="201" t="s">
        <v>1372</v>
      </c>
      <c r="K413" s="201" t="s">
        <v>89</v>
      </c>
    </row>
    <row r="414" spans="1:12" x14ac:dyDescent="0.25">
      <c r="A414" s="195">
        <v>1</v>
      </c>
      <c r="B414" s="194" t="s">
        <v>81</v>
      </c>
      <c r="C414" s="196">
        <v>1</v>
      </c>
      <c r="D414" s="194" t="s">
        <v>90</v>
      </c>
      <c r="F414" s="196">
        <v>0</v>
      </c>
      <c r="G414" s="194" t="s">
        <v>650</v>
      </c>
      <c r="I414" s="195">
        <v>1810148492</v>
      </c>
      <c r="K414" s="202">
        <v>1810148492</v>
      </c>
      <c r="L414" s="200" t="s">
        <v>1373</v>
      </c>
    </row>
    <row r="415" spans="1:12" x14ac:dyDescent="0.25">
      <c r="G415" s="203" t="s">
        <v>1374</v>
      </c>
      <c r="I415" s="204">
        <v>1810148492</v>
      </c>
      <c r="J415" s="204">
        <v>0</v>
      </c>
      <c r="K415" s="204">
        <v>1810148492</v>
      </c>
      <c r="L415" s="205" t="s">
        <v>1373</v>
      </c>
    </row>
    <row r="416" spans="1:12" x14ac:dyDescent="0.25">
      <c r="G416" s="203" t="s">
        <v>1368</v>
      </c>
      <c r="I416" s="206">
        <v>1810148492</v>
      </c>
      <c r="J416" s="206">
        <v>0</v>
      </c>
      <c r="K416" s="206">
        <v>1810148492</v>
      </c>
      <c r="L416" s="203" t="s">
        <v>1375</v>
      </c>
    </row>
    <row r="417" spans="1:12" x14ac:dyDescent="0.25">
      <c r="A417" s="190" t="s">
        <v>1396</v>
      </c>
      <c r="I417" s="206">
        <v>1810148492</v>
      </c>
      <c r="J417" s="206">
        <v>0</v>
      </c>
      <c r="K417" s="206">
        <v>1810148492</v>
      </c>
      <c r="L417" s="194" t="s">
        <v>1375</v>
      </c>
    </row>
    <row r="418" spans="1:12" x14ac:dyDescent="0.25">
      <c r="A418" s="197" t="s">
        <v>544</v>
      </c>
    </row>
    <row r="419" spans="1:12" x14ac:dyDescent="0.25">
      <c r="A419" s="197" t="s">
        <v>81</v>
      </c>
      <c r="G419" s="198" t="s">
        <v>1370</v>
      </c>
      <c r="I419" s="199">
        <v>0</v>
      </c>
      <c r="J419" s="199">
        <v>0</v>
      </c>
      <c r="K419" s="199">
        <v>0</v>
      </c>
    </row>
    <row r="420" spans="1:12" x14ac:dyDescent="0.25">
      <c r="A420" s="200" t="s">
        <v>82</v>
      </c>
      <c r="B420" s="200" t="s">
        <v>83</v>
      </c>
      <c r="C420" s="201" t="s">
        <v>84</v>
      </c>
      <c r="D420" s="200" t="s">
        <v>85</v>
      </c>
      <c r="E420" s="200" t="s">
        <v>86</v>
      </c>
      <c r="F420" s="201" t="s">
        <v>87</v>
      </c>
      <c r="G420" s="200" t="s">
        <v>88</v>
      </c>
      <c r="I420" s="201" t="s">
        <v>1371</v>
      </c>
      <c r="J420" s="201" t="s">
        <v>1372</v>
      </c>
      <c r="K420" s="201" t="s">
        <v>89</v>
      </c>
    </row>
    <row r="421" spans="1:12" x14ac:dyDescent="0.25">
      <c r="A421" s="195">
        <v>1</v>
      </c>
      <c r="B421" s="194" t="s">
        <v>81</v>
      </c>
      <c r="C421" s="196">
        <v>1</v>
      </c>
      <c r="D421" s="194" t="s">
        <v>90</v>
      </c>
      <c r="F421" s="196">
        <v>0</v>
      </c>
      <c r="G421" s="194" t="s">
        <v>650</v>
      </c>
      <c r="I421" s="195">
        <v>477367027</v>
      </c>
      <c r="K421" s="202">
        <v>477367027</v>
      </c>
      <c r="L421" s="200" t="s">
        <v>1373</v>
      </c>
    </row>
    <row r="422" spans="1:12" x14ac:dyDescent="0.25">
      <c r="G422" s="203" t="s">
        <v>1374</v>
      </c>
      <c r="I422" s="204">
        <v>477367027</v>
      </c>
      <c r="J422" s="204">
        <v>0</v>
      </c>
      <c r="K422" s="204">
        <v>477367027</v>
      </c>
      <c r="L422" s="205" t="s">
        <v>1373</v>
      </c>
    </row>
    <row r="423" spans="1:12" x14ac:dyDescent="0.25">
      <c r="G423" s="203" t="s">
        <v>1368</v>
      </c>
      <c r="I423" s="206">
        <v>477367027</v>
      </c>
      <c r="J423" s="206">
        <v>0</v>
      </c>
      <c r="K423" s="206">
        <v>477367027</v>
      </c>
      <c r="L423" s="203" t="s">
        <v>1375</v>
      </c>
    </row>
    <row r="424" spans="1:12" x14ac:dyDescent="0.25">
      <c r="A424" s="190" t="s">
        <v>1397</v>
      </c>
      <c r="I424" s="206">
        <v>477367027</v>
      </c>
      <c r="J424" s="206">
        <v>0</v>
      </c>
      <c r="K424" s="206">
        <v>477367027</v>
      </c>
      <c r="L424" s="194" t="s">
        <v>1375</v>
      </c>
    </row>
    <row r="425" spans="1:12" x14ac:dyDescent="0.25">
      <c r="A425" s="197" t="s">
        <v>545</v>
      </c>
    </row>
    <row r="426" spans="1:12" x14ac:dyDescent="0.25">
      <c r="A426" s="197" t="s">
        <v>81</v>
      </c>
      <c r="G426" s="198" t="s">
        <v>1370</v>
      </c>
      <c r="I426" s="199">
        <v>0</v>
      </c>
      <c r="J426" s="199">
        <v>0</v>
      </c>
      <c r="K426" s="199">
        <v>0</v>
      </c>
    </row>
    <row r="427" spans="1:12" x14ac:dyDescent="0.25">
      <c r="A427" s="200" t="s">
        <v>82</v>
      </c>
      <c r="B427" s="200" t="s">
        <v>83</v>
      </c>
      <c r="C427" s="201" t="s">
        <v>84</v>
      </c>
      <c r="D427" s="200" t="s">
        <v>85</v>
      </c>
      <c r="E427" s="200" t="s">
        <v>86</v>
      </c>
      <c r="F427" s="201" t="s">
        <v>87</v>
      </c>
      <c r="G427" s="200" t="s">
        <v>88</v>
      </c>
      <c r="I427" s="201" t="s">
        <v>1371</v>
      </c>
      <c r="J427" s="201" t="s">
        <v>1372</v>
      </c>
      <c r="K427" s="201" t="s">
        <v>89</v>
      </c>
    </row>
    <row r="428" spans="1:12" x14ac:dyDescent="0.25">
      <c r="A428" s="195">
        <v>1</v>
      </c>
      <c r="B428" s="194" t="s">
        <v>81</v>
      </c>
      <c r="C428" s="196">
        <v>1</v>
      </c>
      <c r="D428" s="194" t="s">
        <v>90</v>
      </c>
      <c r="F428" s="196">
        <v>0</v>
      </c>
      <c r="G428" s="194" t="s">
        <v>650</v>
      </c>
      <c r="I428" s="195">
        <v>1285795</v>
      </c>
      <c r="K428" s="202">
        <v>1285795</v>
      </c>
      <c r="L428" s="200" t="s">
        <v>1373</v>
      </c>
    </row>
    <row r="429" spans="1:12" x14ac:dyDescent="0.25">
      <c r="G429" s="203" t="s">
        <v>1374</v>
      </c>
      <c r="I429" s="204">
        <v>1285795</v>
      </c>
      <c r="J429" s="204">
        <v>0</v>
      </c>
      <c r="K429" s="204">
        <v>1285795</v>
      </c>
      <c r="L429" s="205" t="s">
        <v>1373</v>
      </c>
    </row>
    <row r="430" spans="1:12" x14ac:dyDescent="0.25">
      <c r="G430" s="203" t="s">
        <v>1368</v>
      </c>
      <c r="I430" s="206">
        <v>1285795</v>
      </c>
      <c r="J430" s="206">
        <v>0</v>
      </c>
      <c r="K430" s="206">
        <v>1285795</v>
      </c>
      <c r="L430" s="203" t="s">
        <v>1375</v>
      </c>
    </row>
    <row r="431" spans="1:12" x14ac:dyDescent="0.25">
      <c r="A431" s="190" t="s">
        <v>1398</v>
      </c>
      <c r="I431" s="206">
        <v>1285795</v>
      </c>
      <c r="J431" s="206">
        <v>0</v>
      </c>
      <c r="K431" s="206">
        <v>1285795</v>
      </c>
      <c r="L431" s="194" t="s">
        <v>1375</v>
      </c>
    </row>
    <row r="432" spans="1:12" x14ac:dyDescent="0.25">
      <c r="A432" s="197" t="s">
        <v>546</v>
      </c>
    </row>
    <row r="433" spans="1:12" x14ac:dyDescent="0.25">
      <c r="A433" s="197" t="s">
        <v>81</v>
      </c>
      <c r="G433" s="198" t="s">
        <v>1370</v>
      </c>
      <c r="I433" s="199">
        <v>0</v>
      </c>
      <c r="J433" s="199">
        <v>0</v>
      </c>
      <c r="K433" s="199">
        <v>0</v>
      </c>
    </row>
    <row r="434" spans="1:12" x14ac:dyDescent="0.25">
      <c r="A434" s="200" t="s">
        <v>82</v>
      </c>
      <c r="B434" s="200" t="s">
        <v>83</v>
      </c>
      <c r="C434" s="201" t="s">
        <v>84</v>
      </c>
      <c r="D434" s="200" t="s">
        <v>85</v>
      </c>
      <c r="E434" s="200" t="s">
        <v>86</v>
      </c>
      <c r="F434" s="201" t="s">
        <v>87</v>
      </c>
      <c r="G434" s="200" t="s">
        <v>88</v>
      </c>
      <c r="I434" s="201" t="s">
        <v>1371</v>
      </c>
      <c r="J434" s="201" t="s">
        <v>1372</v>
      </c>
      <c r="K434" s="201" t="s">
        <v>89</v>
      </c>
    </row>
    <row r="435" spans="1:12" x14ac:dyDescent="0.25">
      <c r="A435" s="195">
        <v>1</v>
      </c>
      <c r="B435" s="194" t="s">
        <v>81</v>
      </c>
      <c r="C435" s="196">
        <v>1</v>
      </c>
      <c r="D435" s="194" t="s">
        <v>90</v>
      </c>
      <c r="F435" s="196">
        <v>0</v>
      </c>
      <c r="G435" s="194" t="s">
        <v>650</v>
      </c>
      <c r="I435" s="195">
        <v>50513160</v>
      </c>
      <c r="K435" s="202">
        <v>50513160</v>
      </c>
      <c r="L435" s="200" t="s">
        <v>1373</v>
      </c>
    </row>
    <row r="436" spans="1:12" x14ac:dyDescent="0.25">
      <c r="G436" s="203" t="s">
        <v>1374</v>
      </c>
      <c r="I436" s="204">
        <v>50513160</v>
      </c>
      <c r="J436" s="204">
        <v>0</v>
      </c>
      <c r="K436" s="204">
        <v>50513160</v>
      </c>
      <c r="L436" s="205" t="s">
        <v>1373</v>
      </c>
    </row>
    <row r="437" spans="1:12" x14ac:dyDescent="0.25">
      <c r="G437" s="203" t="s">
        <v>1368</v>
      </c>
      <c r="I437" s="206">
        <v>50513160</v>
      </c>
      <c r="J437" s="206">
        <v>0</v>
      </c>
      <c r="K437" s="206">
        <v>50513160</v>
      </c>
      <c r="L437" s="203" t="s">
        <v>1375</v>
      </c>
    </row>
    <row r="438" spans="1:12" x14ac:dyDescent="0.25">
      <c r="A438" s="190" t="s">
        <v>1399</v>
      </c>
      <c r="I438" s="206">
        <v>50513160</v>
      </c>
      <c r="J438" s="206">
        <v>0</v>
      </c>
      <c r="K438" s="206">
        <v>50513160</v>
      </c>
      <c r="L438" s="194" t="s">
        <v>1375</v>
      </c>
    </row>
    <row r="439" spans="1:12" x14ac:dyDescent="0.25">
      <c r="A439" s="197" t="s">
        <v>547</v>
      </c>
    </row>
    <row r="440" spans="1:12" x14ac:dyDescent="0.25">
      <c r="A440" s="197" t="s">
        <v>81</v>
      </c>
      <c r="G440" s="198" t="s">
        <v>1370</v>
      </c>
      <c r="I440" s="199">
        <v>0</v>
      </c>
      <c r="J440" s="199">
        <v>0</v>
      </c>
      <c r="K440" s="199">
        <v>0</v>
      </c>
    </row>
    <row r="441" spans="1:12" x14ac:dyDescent="0.25">
      <c r="A441" s="200" t="s">
        <v>82</v>
      </c>
      <c r="B441" s="200" t="s">
        <v>83</v>
      </c>
      <c r="C441" s="201" t="s">
        <v>84</v>
      </c>
      <c r="D441" s="200" t="s">
        <v>85</v>
      </c>
      <c r="E441" s="200" t="s">
        <v>86</v>
      </c>
      <c r="F441" s="201" t="s">
        <v>87</v>
      </c>
      <c r="G441" s="200" t="s">
        <v>88</v>
      </c>
      <c r="I441" s="201" t="s">
        <v>1371</v>
      </c>
      <c r="J441" s="201" t="s">
        <v>1372</v>
      </c>
      <c r="K441" s="201" t="s">
        <v>89</v>
      </c>
    </row>
    <row r="442" spans="1:12" x14ac:dyDescent="0.25">
      <c r="A442" s="195">
        <v>1</v>
      </c>
      <c r="B442" s="194" t="s">
        <v>81</v>
      </c>
      <c r="C442" s="196">
        <v>1</v>
      </c>
      <c r="D442" s="194" t="s">
        <v>90</v>
      </c>
      <c r="F442" s="196">
        <v>0</v>
      </c>
      <c r="G442" s="194" t="s">
        <v>650</v>
      </c>
      <c r="I442" s="195">
        <v>631920</v>
      </c>
      <c r="K442" s="202">
        <v>631920</v>
      </c>
      <c r="L442" s="200" t="s">
        <v>1373</v>
      </c>
    </row>
    <row r="443" spans="1:12" x14ac:dyDescent="0.25">
      <c r="G443" s="203" t="s">
        <v>1374</v>
      </c>
      <c r="I443" s="204">
        <v>631920</v>
      </c>
      <c r="J443" s="204">
        <v>0</v>
      </c>
      <c r="K443" s="204">
        <v>631920</v>
      </c>
      <c r="L443" s="205" t="s">
        <v>1373</v>
      </c>
    </row>
    <row r="444" spans="1:12" x14ac:dyDescent="0.25">
      <c r="G444" s="203" t="s">
        <v>1368</v>
      </c>
      <c r="I444" s="206">
        <v>631920</v>
      </c>
      <c r="J444" s="206">
        <v>0</v>
      </c>
      <c r="K444" s="206">
        <v>631920</v>
      </c>
      <c r="L444" s="203" t="s">
        <v>1375</v>
      </c>
    </row>
    <row r="445" spans="1:12" x14ac:dyDescent="0.25">
      <c r="A445" s="190" t="s">
        <v>1400</v>
      </c>
      <c r="I445" s="206">
        <v>631920</v>
      </c>
      <c r="J445" s="206">
        <v>0</v>
      </c>
      <c r="K445" s="206">
        <v>631920</v>
      </c>
      <c r="L445" s="194" t="s">
        <v>1375</v>
      </c>
    </row>
    <row r="446" spans="1:12" x14ac:dyDescent="0.25">
      <c r="A446" s="197" t="s">
        <v>548</v>
      </c>
    </row>
    <row r="447" spans="1:12" x14ac:dyDescent="0.25">
      <c r="A447" s="197" t="s">
        <v>81</v>
      </c>
      <c r="G447" s="198" t="s">
        <v>1370</v>
      </c>
      <c r="I447" s="199">
        <v>0</v>
      </c>
      <c r="J447" s="199">
        <v>0</v>
      </c>
      <c r="K447" s="199">
        <v>0</v>
      </c>
    </row>
    <row r="448" spans="1:12" x14ac:dyDescent="0.25">
      <c r="A448" s="200" t="s">
        <v>82</v>
      </c>
      <c r="B448" s="200" t="s">
        <v>83</v>
      </c>
      <c r="C448" s="201" t="s">
        <v>84</v>
      </c>
      <c r="D448" s="200" t="s">
        <v>85</v>
      </c>
      <c r="E448" s="200" t="s">
        <v>86</v>
      </c>
      <c r="F448" s="201" t="s">
        <v>87</v>
      </c>
      <c r="G448" s="200" t="s">
        <v>88</v>
      </c>
      <c r="I448" s="201" t="s">
        <v>1371</v>
      </c>
      <c r="J448" s="201" t="s">
        <v>1372</v>
      </c>
      <c r="K448" s="201" t="s">
        <v>89</v>
      </c>
    </row>
    <row r="449" spans="1:12" x14ac:dyDescent="0.25">
      <c r="A449" s="195">
        <v>1</v>
      </c>
      <c r="B449" s="194" t="s">
        <v>81</v>
      </c>
      <c r="C449" s="196">
        <v>1</v>
      </c>
      <c r="D449" s="194" t="s">
        <v>90</v>
      </c>
      <c r="F449" s="196">
        <v>0</v>
      </c>
      <c r="G449" s="194" t="s">
        <v>650</v>
      </c>
      <c r="J449" s="195">
        <v>20832651</v>
      </c>
      <c r="K449" s="202">
        <v>-20832651</v>
      </c>
      <c r="L449" s="200" t="s">
        <v>1385</v>
      </c>
    </row>
    <row r="450" spans="1:12" x14ac:dyDescent="0.25">
      <c r="G450" s="203" t="s">
        <v>1374</v>
      </c>
      <c r="I450" s="204">
        <v>0</v>
      </c>
      <c r="J450" s="204">
        <v>20832651</v>
      </c>
      <c r="K450" s="204">
        <v>-20832651</v>
      </c>
      <c r="L450" s="205" t="s">
        <v>1385</v>
      </c>
    </row>
    <row r="451" spans="1:12" x14ac:dyDescent="0.25">
      <c r="G451" s="203" t="s">
        <v>1368</v>
      </c>
      <c r="I451" s="206">
        <v>0</v>
      </c>
      <c r="J451" s="206">
        <v>20832651</v>
      </c>
      <c r="K451" s="206">
        <v>-20832651</v>
      </c>
      <c r="L451" s="203" t="s">
        <v>1379</v>
      </c>
    </row>
    <row r="452" spans="1:12" x14ac:dyDescent="0.25">
      <c r="A452" s="190" t="s">
        <v>1401</v>
      </c>
      <c r="I452" s="206">
        <v>0</v>
      </c>
      <c r="J452" s="206">
        <v>20832651</v>
      </c>
      <c r="K452" s="206">
        <v>-20832651</v>
      </c>
      <c r="L452" s="194" t="s">
        <v>1379</v>
      </c>
    </row>
    <row r="453" spans="1:12" x14ac:dyDescent="0.25">
      <c r="A453" s="197" t="s">
        <v>551</v>
      </c>
    </row>
    <row r="454" spans="1:12" x14ac:dyDescent="0.25">
      <c r="A454" s="197" t="s">
        <v>81</v>
      </c>
      <c r="G454" s="198" t="s">
        <v>1370</v>
      </c>
      <c r="I454" s="199">
        <v>0</v>
      </c>
      <c r="J454" s="199">
        <v>0</v>
      </c>
      <c r="K454" s="199">
        <v>0</v>
      </c>
    </row>
    <row r="455" spans="1:12" x14ac:dyDescent="0.25">
      <c r="A455" s="200" t="s">
        <v>82</v>
      </c>
      <c r="B455" s="200" t="s">
        <v>83</v>
      </c>
      <c r="C455" s="201" t="s">
        <v>84</v>
      </c>
      <c r="D455" s="200" t="s">
        <v>85</v>
      </c>
      <c r="E455" s="200" t="s">
        <v>86</v>
      </c>
      <c r="F455" s="201" t="s">
        <v>87</v>
      </c>
      <c r="G455" s="200" t="s">
        <v>88</v>
      </c>
      <c r="I455" s="201" t="s">
        <v>1371</v>
      </c>
      <c r="J455" s="201" t="s">
        <v>1372</v>
      </c>
      <c r="K455" s="201" t="s">
        <v>89</v>
      </c>
    </row>
    <row r="456" spans="1:12" x14ac:dyDescent="0.25">
      <c r="A456" s="195">
        <v>1</v>
      </c>
      <c r="B456" s="194" t="s">
        <v>81</v>
      </c>
      <c r="C456" s="196">
        <v>1</v>
      </c>
      <c r="D456" s="194" t="s">
        <v>90</v>
      </c>
      <c r="F456" s="196">
        <v>0</v>
      </c>
      <c r="G456" s="194" t="s">
        <v>650</v>
      </c>
      <c r="J456" s="195">
        <v>100</v>
      </c>
      <c r="K456" s="202">
        <v>-100</v>
      </c>
      <c r="L456" s="200" t="s">
        <v>1385</v>
      </c>
    </row>
    <row r="457" spans="1:12" x14ac:dyDescent="0.25">
      <c r="A457" s="195">
        <v>5</v>
      </c>
      <c r="B457" s="194" t="s">
        <v>81</v>
      </c>
      <c r="C457" s="196">
        <v>7</v>
      </c>
      <c r="D457" s="194" t="s">
        <v>92</v>
      </c>
      <c r="E457" s="194" t="s">
        <v>443</v>
      </c>
      <c r="F457" s="196">
        <v>6496277</v>
      </c>
      <c r="G457" s="194" t="s">
        <v>686</v>
      </c>
      <c r="I457" s="195">
        <v>287199</v>
      </c>
      <c r="K457" s="202">
        <v>287099</v>
      </c>
      <c r="L457" s="200" t="s">
        <v>1373</v>
      </c>
    </row>
    <row r="458" spans="1:12" x14ac:dyDescent="0.25">
      <c r="A458" s="195">
        <v>5</v>
      </c>
      <c r="B458" s="194" t="s">
        <v>81</v>
      </c>
      <c r="C458" s="196">
        <v>8</v>
      </c>
      <c r="D458" s="194" t="s">
        <v>92</v>
      </c>
      <c r="E458" s="194" t="s">
        <v>443</v>
      </c>
      <c r="F458" s="196">
        <v>6496278</v>
      </c>
      <c r="G458" s="194" t="s">
        <v>689</v>
      </c>
      <c r="I458" s="195">
        <v>171136</v>
      </c>
      <c r="K458" s="202">
        <v>458235</v>
      </c>
      <c r="L458" s="200" t="s">
        <v>1373</v>
      </c>
    </row>
    <row r="459" spans="1:12" x14ac:dyDescent="0.25">
      <c r="A459" s="195">
        <v>10</v>
      </c>
      <c r="B459" s="194" t="s">
        <v>81</v>
      </c>
      <c r="C459" s="196">
        <v>18</v>
      </c>
      <c r="D459" s="194" t="s">
        <v>92</v>
      </c>
      <c r="E459" s="194" t="s">
        <v>443</v>
      </c>
      <c r="F459" s="196">
        <v>24399257</v>
      </c>
      <c r="G459" s="194" t="s">
        <v>723</v>
      </c>
      <c r="I459" s="195">
        <v>6268</v>
      </c>
      <c r="K459" s="202">
        <v>464503</v>
      </c>
      <c r="L459" s="200" t="s">
        <v>1373</v>
      </c>
    </row>
    <row r="460" spans="1:12" x14ac:dyDescent="0.25">
      <c r="A460" s="195">
        <v>18</v>
      </c>
      <c r="B460" s="194" t="s">
        <v>81</v>
      </c>
      <c r="C460" s="196">
        <v>40</v>
      </c>
      <c r="D460" s="194" t="s">
        <v>92</v>
      </c>
      <c r="E460" s="194" t="s">
        <v>443</v>
      </c>
      <c r="F460" s="196">
        <v>844</v>
      </c>
      <c r="G460" s="194" t="s">
        <v>775</v>
      </c>
      <c r="I460" s="195">
        <v>2041088</v>
      </c>
      <c r="K460" s="202">
        <v>2505591</v>
      </c>
      <c r="L460" s="200" t="s">
        <v>1373</v>
      </c>
    </row>
    <row r="461" spans="1:12" x14ac:dyDescent="0.25">
      <c r="A461" s="195">
        <v>18</v>
      </c>
      <c r="B461" s="194" t="s">
        <v>81</v>
      </c>
      <c r="C461" s="196">
        <v>41</v>
      </c>
      <c r="D461" s="194" t="s">
        <v>92</v>
      </c>
      <c r="E461" s="194" t="s">
        <v>443</v>
      </c>
      <c r="F461" s="196">
        <v>657</v>
      </c>
      <c r="G461" s="194" t="s">
        <v>778</v>
      </c>
      <c r="I461" s="195">
        <v>750000</v>
      </c>
      <c r="K461" s="202">
        <v>3255591</v>
      </c>
      <c r="L461" s="200" t="s">
        <v>1373</v>
      </c>
    </row>
    <row r="462" spans="1:12" x14ac:dyDescent="0.25">
      <c r="A462" s="195">
        <v>18</v>
      </c>
      <c r="B462" s="194" t="s">
        <v>81</v>
      </c>
      <c r="C462" s="196">
        <v>42</v>
      </c>
      <c r="D462" s="194" t="s">
        <v>92</v>
      </c>
      <c r="E462" s="194" t="s">
        <v>443</v>
      </c>
      <c r="F462" s="196">
        <v>2031</v>
      </c>
      <c r="G462" s="194" t="s">
        <v>781</v>
      </c>
      <c r="I462" s="195">
        <v>379610</v>
      </c>
      <c r="K462" s="202">
        <v>3635201</v>
      </c>
      <c r="L462" s="200" t="s">
        <v>1373</v>
      </c>
    </row>
    <row r="463" spans="1:12" x14ac:dyDescent="0.25">
      <c r="A463" s="195">
        <v>18</v>
      </c>
      <c r="B463" s="194" t="s">
        <v>81</v>
      </c>
      <c r="C463" s="196">
        <v>43</v>
      </c>
      <c r="D463" s="194" t="s">
        <v>92</v>
      </c>
      <c r="E463" s="194" t="s">
        <v>443</v>
      </c>
      <c r="F463" s="196">
        <v>5107</v>
      </c>
      <c r="G463" s="194" t="s">
        <v>784</v>
      </c>
      <c r="I463" s="195">
        <v>66640</v>
      </c>
      <c r="K463" s="202">
        <v>3701841</v>
      </c>
      <c r="L463" s="200" t="s">
        <v>1373</v>
      </c>
    </row>
    <row r="464" spans="1:12" x14ac:dyDescent="0.25">
      <c r="A464" s="195">
        <v>18</v>
      </c>
      <c r="B464" s="194" t="s">
        <v>81</v>
      </c>
      <c r="C464" s="196">
        <v>45</v>
      </c>
      <c r="D464" s="194" t="s">
        <v>92</v>
      </c>
      <c r="E464" s="194" t="s">
        <v>443</v>
      </c>
      <c r="F464" s="196">
        <v>2571</v>
      </c>
      <c r="G464" s="194" t="s">
        <v>789</v>
      </c>
      <c r="I464" s="195">
        <v>41650</v>
      </c>
      <c r="K464" s="202">
        <v>3743491</v>
      </c>
      <c r="L464" s="200" t="s">
        <v>1373</v>
      </c>
    </row>
    <row r="465" spans="1:12" x14ac:dyDescent="0.25">
      <c r="A465" s="195">
        <v>20</v>
      </c>
      <c r="B465" s="194" t="s">
        <v>81</v>
      </c>
      <c r="C465" s="196">
        <v>49</v>
      </c>
      <c r="D465" s="194" t="s">
        <v>92</v>
      </c>
      <c r="E465" s="194" t="s">
        <v>443</v>
      </c>
      <c r="F465" s="196">
        <v>9366841</v>
      </c>
      <c r="G465" s="194" t="s">
        <v>842</v>
      </c>
      <c r="I465" s="195">
        <v>141815</v>
      </c>
      <c r="K465" s="202">
        <v>3885306</v>
      </c>
      <c r="L465" s="200" t="s">
        <v>1373</v>
      </c>
    </row>
    <row r="466" spans="1:12" x14ac:dyDescent="0.25">
      <c r="A466" s="195">
        <v>24</v>
      </c>
      <c r="B466" s="194" t="s">
        <v>81</v>
      </c>
      <c r="C466" s="196">
        <v>64</v>
      </c>
      <c r="D466" s="194" t="s">
        <v>92</v>
      </c>
      <c r="E466" s="194" t="s">
        <v>443</v>
      </c>
      <c r="F466" s="196">
        <v>2579</v>
      </c>
      <c r="G466" s="194" t="s">
        <v>891</v>
      </c>
      <c r="I466" s="195">
        <v>26000</v>
      </c>
      <c r="K466" s="202">
        <v>3911306</v>
      </c>
      <c r="L466" s="200" t="s">
        <v>1373</v>
      </c>
    </row>
    <row r="467" spans="1:12" x14ac:dyDescent="0.25">
      <c r="A467" s="195">
        <v>24</v>
      </c>
      <c r="B467" s="194" t="s">
        <v>81</v>
      </c>
      <c r="C467" s="196">
        <v>65</v>
      </c>
      <c r="D467" s="194" t="s">
        <v>92</v>
      </c>
      <c r="E467" s="194" t="s">
        <v>443</v>
      </c>
      <c r="F467" s="196">
        <v>857</v>
      </c>
      <c r="G467" s="194" t="s">
        <v>894</v>
      </c>
      <c r="I467" s="195">
        <v>264894</v>
      </c>
      <c r="K467" s="202">
        <v>4176200</v>
      </c>
      <c r="L467" s="200" t="s">
        <v>1373</v>
      </c>
    </row>
    <row r="468" spans="1:12" x14ac:dyDescent="0.25">
      <c r="A468" s="195">
        <v>24</v>
      </c>
      <c r="B468" s="194" t="s">
        <v>81</v>
      </c>
      <c r="C468" s="196">
        <v>66</v>
      </c>
      <c r="D468" s="194" t="s">
        <v>92</v>
      </c>
      <c r="E468" s="194" t="s">
        <v>443</v>
      </c>
      <c r="F468" s="196">
        <v>5123</v>
      </c>
      <c r="G468" s="194" t="s">
        <v>897</v>
      </c>
      <c r="I468" s="195">
        <v>78635</v>
      </c>
      <c r="K468" s="202">
        <v>4254835</v>
      </c>
      <c r="L468" s="200" t="s">
        <v>1373</v>
      </c>
    </row>
    <row r="469" spans="1:12" x14ac:dyDescent="0.25">
      <c r="A469" s="195">
        <v>24</v>
      </c>
      <c r="B469" s="194" t="s">
        <v>81</v>
      </c>
      <c r="C469" s="196">
        <v>68</v>
      </c>
      <c r="D469" s="194" t="s">
        <v>92</v>
      </c>
      <c r="E469" s="194" t="s">
        <v>443</v>
      </c>
      <c r="F469" s="196">
        <v>9366709</v>
      </c>
      <c r="G469" s="194" t="s">
        <v>902</v>
      </c>
      <c r="I469" s="195">
        <v>5653</v>
      </c>
      <c r="K469" s="202">
        <v>4260488</v>
      </c>
      <c r="L469" s="200" t="s">
        <v>1373</v>
      </c>
    </row>
    <row r="470" spans="1:12" x14ac:dyDescent="0.25">
      <c r="A470" s="195">
        <v>24</v>
      </c>
      <c r="B470" s="194" t="s">
        <v>81</v>
      </c>
      <c r="C470" s="196">
        <v>72</v>
      </c>
      <c r="D470" s="194" t="s">
        <v>92</v>
      </c>
      <c r="E470" s="194" t="s">
        <v>443</v>
      </c>
      <c r="F470" s="196">
        <v>23967</v>
      </c>
      <c r="G470" s="194" t="s">
        <v>914</v>
      </c>
      <c r="I470" s="195">
        <v>223720</v>
      </c>
      <c r="K470" s="202">
        <v>4484208</v>
      </c>
      <c r="L470" s="200" t="s">
        <v>1373</v>
      </c>
    </row>
    <row r="471" spans="1:12" x14ac:dyDescent="0.25">
      <c r="A471" s="195">
        <v>26</v>
      </c>
      <c r="B471" s="194" t="s">
        <v>81</v>
      </c>
      <c r="C471" s="196">
        <v>80</v>
      </c>
      <c r="D471" s="194" t="s">
        <v>92</v>
      </c>
      <c r="E471" s="194" t="s">
        <v>443</v>
      </c>
      <c r="F471" s="196">
        <v>144</v>
      </c>
      <c r="G471" s="194" t="s">
        <v>940</v>
      </c>
      <c r="I471" s="195">
        <v>7700000</v>
      </c>
      <c r="K471" s="202">
        <v>12184208</v>
      </c>
      <c r="L471" s="200" t="s">
        <v>1373</v>
      </c>
    </row>
    <row r="472" spans="1:12" x14ac:dyDescent="0.25">
      <c r="A472" s="195">
        <v>30</v>
      </c>
      <c r="B472" s="194" t="s">
        <v>81</v>
      </c>
      <c r="C472" s="196">
        <v>105</v>
      </c>
      <c r="D472" s="194" t="s">
        <v>92</v>
      </c>
      <c r="E472" s="194" t="s">
        <v>443</v>
      </c>
      <c r="F472" s="196">
        <v>16068679</v>
      </c>
      <c r="G472" s="194" t="s">
        <v>1023</v>
      </c>
      <c r="I472" s="195">
        <v>260247</v>
      </c>
      <c r="K472" s="202">
        <v>12444455</v>
      </c>
      <c r="L472" s="200" t="s">
        <v>1373</v>
      </c>
    </row>
    <row r="473" spans="1:12" x14ac:dyDescent="0.25">
      <c r="A473" s="195">
        <v>30</v>
      </c>
      <c r="B473" s="194" t="s">
        <v>81</v>
      </c>
      <c r="C473" s="196">
        <v>106</v>
      </c>
      <c r="D473" s="194" t="s">
        <v>92</v>
      </c>
      <c r="E473" s="194" t="s">
        <v>443</v>
      </c>
      <c r="F473" s="196">
        <v>6544827</v>
      </c>
      <c r="G473" s="194" t="s">
        <v>1026</v>
      </c>
      <c r="I473" s="195">
        <v>84160</v>
      </c>
      <c r="K473" s="202">
        <v>12528615</v>
      </c>
      <c r="L473" s="200" t="s">
        <v>1373</v>
      </c>
    </row>
    <row r="474" spans="1:12" x14ac:dyDescent="0.25">
      <c r="A474" s="195">
        <v>30</v>
      </c>
      <c r="B474" s="194" t="s">
        <v>81</v>
      </c>
      <c r="C474" s="196">
        <v>107</v>
      </c>
      <c r="D474" s="194" t="s">
        <v>92</v>
      </c>
      <c r="E474" s="194" t="s">
        <v>443</v>
      </c>
      <c r="F474" s="196">
        <v>16891885</v>
      </c>
      <c r="G474" s="194" t="s">
        <v>1029</v>
      </c>
      <c r="I474" s="195">
        <v>505419</v>
      </c>
      <c r="K474" s="202">
        <v>13034034</v>
      </c>
      <c r="L474" s="200" t="s">
        <v>1373</v>
      </c>
    </row>
    <row r="475" spans="1:12" x14ac:dyDescent="0.25">
      <c r="A475" s="195">
        <v>30</v>
      </c>
      <c r="B475" s="194" t="s">
        <v>81</v>
      </c>
      <c r="C475" s="196">
        <v>110</v>
      </c>
      <c r="D475" s="194" t="s">
        <v>92</v>
      </c>
      <c r="E475" s="194" t="s">
        <v>443</v>
      </c>
      <c r="F475" s="196">
        <v>16891886</v>
      </c>
      <c r="G475" s="194" t="s">
        <v>1039</v>
      </c>
      <c r="I475" s="195">
        <v>82864</v>
      </c>
      <c r="K475" s="202">
        <v>13116898</v>
      </c>
      <c r="L475" s="200" t="s">
        <v>1373</v>
      </c>
    </row>
    <row r="476" spans="1:12" x14ac:dyDescent="0.25">
      <c r="A476" s="195">
        <v>30</v>
      </c>
      <c r="B476" s="194" t="s">
        <v>81</v>
      </c>
      <c r="C476" s="196">
        <v>111</v>
      </c>
      <c r="D476" s="194" t="s">
        <v>92</v>
      </c>
      <c r="E476" s="194" t="s">
        <v>443</v>
      </c>
      <c r="F476" s="196">
        <v>320628</v>
      </c>
      <c r="G476" s="194" t="s">
        <v>237</v>
      </c>
      <c r="I476" s="195">
        <v>204773</v>
      </c>
      <c r="K476" s="202">
        <v>13321671</v>
      </c>
      <c r="L476" s="200" t="s">
        <v>1373</v>
      </c>
    </row>
    <row r="477" spans="1:12" x14ac:dyDescent="0.25">
      <c r="A477" s="195">
        <v>30</v>
      </c>
      <c r="B477" s="194" t="s">
        <v>81</v>
      </c>
      <c r="C477" s="196">
        <v>112</v>
      </c>
      <c r="D477" s="194" t="s">
        <v>92</v>
      </c>
      <c r="E477" s="194" t="s">
        <v>443</v>
      </c>
      <c r="F477" s="196">
        <v>6544843</v>
      </c>
      <c r="G477" s="194" t="s">
        <v>1044</v>
      </c>
      <c r="I477" s="195">
        <v>28859</v>
      </c>
      <c r="K477" s="202">
        <v>13350530</v>
      </c>
      <c r="L477" s="200" t="s">
        <v>1373</v>
      </c>
    </row>
    <row r="478" spans="1:12" x14ac:dyDescent="0.25">
      <c r="A478" s="195">
        <v>31</v>
      </c>
      <c r="B478" s="194" t="s">
        <v>81</v>
      </c>
      <c r="C478" s="196">
        <v>118</v>
      </c>
      <c r="D478" s="194" t="s">
        <v>92</v>
      </c>
      <c r="E478" s="194" t="s">
        <v>443</v>
      </c>
      <c r="F478" s="196">
        <v>140</v>
      </c>
      <c r="G478" s="194" t="s">
        <v>1064</v>
      </c>
      <c r="I478" s="195">
        <v>4850000</v>
      </c>
      <c r="K478" s="202">
        <v>18200530</v>
      </c>
      <c r="L478" s="200" t="s">
        <v>1373</v>
      </c>
    </row>
    <row r="479" spans="1:12" x14ac:dyDescent="0.25">
      <c r="A479" s="195">
        <v>31</v>
      </c>
      <c r="B479" s="194" t="s">
        <v>81</v>
      </c>
      <c r="C479" s="196">
        <v>135</v>
      </c>
      <c r="D479" s="194" t="s">
        <v>92</v>
      </c>
      <c r="E479" s="194" t="s">
        <v>443</v>
      </c>
      <c r="F479" s="196">
        <v>146</v>
      </c>
      <c r="G479" s="194" t="s">
        <v>1103</v>
      </c>
      <c r="I479" s="195">
        <v>170800</v>
      </c>
      <c r="K479" s="202">
        <v>18371330</v>
      </c>
      <c r="L479" s="200" t="s">
        <v>1373</v>
      </c>
    </row>
    <row r="480" spans="1:12" x14ac:dyDescent="0.25">
      <c r="A480" s="195">
        <v>31</v>
      </c>
      <c r="B480" s="194" t="s">
        <v>81</v>
      </c>
      <c r="C480" s="196">
        <v>143</v>
      </c>
      <c r="D480" s="194" t="s">
        <v>90</v>
      </c>
      <c r="F480" s="196">
        <v>0</v>
      </c>
      <c r="G480" s="194" t="s">
        <v>1154</v>
      </c>
      <c r="J480" s="195">
        <v>18210758</v>
      </c>
      <c r="K480" s="202">
        <v>160572</v>
      </c>
      <c r="L480" s="200" t="s">
        <v>1373</v>
      </c>
    </row>
    <row r="481" spans="1:12" x14ac:dyDescent="0.25">
      <c r="A481" s="195">
        <v>31</v>
      </c>
      <c r="B481" s="194" t="s">
        <v>81</v>
      </c>
      <c r="C481" s="196">
        <v>148</v>
      </c>
      <c r="D481" s="194" t="s">
        <v>90</v>
      </c>
      <c r="E481" s="194" t="s">
        <v>443</v>
      </c>
      <c r="F481" s="196">
        <v>9355936</v>
      </c>
      <c r="G481" s="194" t="s">
        <v>1225</v>
      </c>
      <c r="I481" s="195">
        <v>44101</v>
      </c>
      <c r="K481" s="202">
        <v>204673</v>
      </c>
      <c r="L481" s="200" t="s">
        <v>1373</v>
      </c>
    </row>
    <row r="482" spans="1:12" x14ac:dyDescent="0.25">
      <c r="A482" s="195">
        <v>31</v>
      </c>
      <c r="B482" s="194" t="s">
        <v>81</v>
      </c>
      <c r="C482" s="196">
        <v>150</v>
      </c>
      <c r="D482" s="194" t="s">
        <v>90</v>
      </c>
      <c r="E482" s="194" t="s">
        <v>443</v>
      </c>
      <c r="F482" s="196">
        <v>320628</v>
      </c>
      <c r="G482" s="194" t="s">
        <v>1233</v>
      </c>
      <c r="J482" s="195">
        <v>204773</v>
      </c>
      <c r="K482" s="202">
        <v>-100</v>
      </c>
      <c r="L482" s="200" t="s">
        <v>1385</v>
      </c>
    </row>
    <row r="483" spans="1:12" x14ac:dyDescent="0.25">
      <c r="G483" s="203" t="s">
        <v>1374</v>
      </c>
      <c r="I483" s="204">
        <v>18415531</v>
      </c>
      <c r="J483" s="204">
        <v>18415631</v>
      </c>
      <c r="K483" s="204">
        <v>-100</v>
      </c>
      <c r="L483" s="205" t="s">
        <v>1385</v>
      </c>
    </row>
    <row r="484" spans="1:12" x14ac:dyDescent="0.25">
      <c r="G484" s="203" t="s">
        <v>1368</v>
      </c>
      <c r="I484" s="206">
        <v>18415531</v>
      </c>
      <c r="J484" s="206">
        <v>18415631</v>
      </c>
      <c r="K484" s="206">
        <v>-100</v>
      </c>
      <c r="L484" s="203" t="s">
        <v>1379</v>
      </c>
    </row>
    <row r="485" spans="1:12" x14ac:dyDescent="0.25">
      <c r="A485" s="197" t="s">
        <v>126</v>
      </c>
      <c r="G485" s="198" t="s">
        <v>1370</v>
      </c>
      <c r="I485" s="199">
        <v>18415531</v>
      </c>
      <c r="J485" s="199">
        <v>18415631</v>
      </c>
      <c r="K485" s="199">
        <v>-100</v>
      </c>
      <c r="L485" s="194" t="s">
        <v>1385</v>
      </c>
    </row>
    <row r="486" spans="1:12" x14ac:dyDescent="0.25">
      <c r="A486" s="200" t="s">
        <v>82</v>
      </c>
      <c r="B486" s="200" t="s">
        <v>83</v>
      </c>
      <c r="C486" s="201" t="s">
        <v>84</v>
      </c>
      <c r="D486" s="200" t="s">
        <v>85</v>
      </c>
      <c r="E486" s="200" t="s">
        <v>86</v>
      </c>
      <c r="F486" s="201" t="s">
        <v>87</v>
      </c>
      <c r="G486" s="200" t="s">
        <v>88</v>
      </c>
      <c r="I486" s="201" t="s">
        <v>1371</v>
      </c>
      <c r="J486" s="201" t="s">
        <v>1372</v>
      </c>
      <c r="K486" s="201" t="s">
        <v>89</v>
      </c>
    </row>
    <row r="487" spans="1:12" x14ac:dyDescent="0.25">
      <c r="A487" s="195">
        <v>10</v>
      </c>
      <c r="B487" s="194" t="s">
        <v>126</v>
      </c>
      <c r="C487" s="196">
        <v>25</v>
      </c>
      <c r="D487" s="194" t="s">
        <v>92</v>
      </c>
      <c r="E487" s="194" t="s">
        <v>443</v>
      </c>
      <c r="F487" s="196">
        <v>24681501</v>
      </c>
      <c r="G487" s="194" t="s">
        <v>1267</v>
      </c>
      <c r="I487" s="195">
        <v>25858</v>
      </c>
      <c r="K487" s="202">
        <v>25758</v>
      </c>
      <c r="L487" s="200" t="s">
        <v>1373</v>
      </c>
    </row>
    <row r="488" spans="1:12" x14ac:dyDescent="0.25">
      <c r="A488" s="195">
        <v>28</v>
      </c>
      <c r="B488" s="194" t="s">
        <v>126</v>
      </c>
      <c r="C488" s="196">
        <v>54</v>
      </c>
      <c r="D488" s="194" t="s">
        <v>90</v>
      </c>
      <c r="E488" s="194" t="s">
        <v>443</v>
      </c>
      <c r="F488" s="196">
        <v>153</v>
      </c>
      <c r="G488" s="194" t="s">
        <v>1312</v>
      </c>
      <c r="I488" s="195">
        <v>7700000</v>
      </c>
      <c r="K488" s="202">
        <v>7725758</v>
      </c>
      <c r="L488" s="200" t="s">
        <v>1373</v>
      </c>
    </row>
    <row r="489" spans="1:12" x14ac:dyDescent="0.25">
      <c r="A489" s="195">
        <v>28</v>
      </c>
      <c r="B489" s="194" t="s">
        <v>126</v>
      </c>
      <c r="C489" s="196">
        <v>54</v>
      </c>
      <c r="D489" s="194" t="s">
        <v>90</v>
      </c>
      <c r="E489" s="194" t="s">
        <v>443</v>
      </c>
      <c r="F489" s="196">
        <v>17020633</v>
      </c>
      <c r="G489" s="194" t="s">
        <v>1314</v>
      </c>
      <c r="I489" s="195">
        <v>493811</v>
      </c>
      <c r="K489" s="202">
        <v>8219569</v>
      </c>
      <c r="L489" s="200" t="s">
        <v>1373</v>
      </c>
    </row>
    <row r="490" spans="1:12" x14ac:dyDescent="0.25">
      <c r="A490" s="195">
        <v>28</v>
      </c>
      <c r="B490" s="194" t="s">
        <v>126</v>
      </c>
      <c r="C490" s="196">
        <v>54</v>
      </c>
      <c r="D490" s="194" t="s">
        <v>90</v>
      </c>
      <c r="E490" s="194" t="s">
        <v>443</v>
      </c>
      <c r="F490" s="196">
        <v>17020634</v>
      </c>
      <c r="G490" s="194" t="s">
        <v>1315</v>
      </c>
      <c r="I490" s="195">
        <v>84400</v>
      </c>
      <c r="K490" s="202">
        <v>8303969</v>
      </c>
      <c r="L490" s="200" t="s">
        <v>1373</v>
      </c>
    </row>
    <row r="491" spans="1:12" x14ac:dyDescent="0.25">
      <c r="A491" s="195">
        <v>28</v>
      </c>
      <c r="B491" s="194" t="s">
        <v>126</v>
      </c>
      <c r="C491" s="196">
        <v>61</v>
      </c>
      <c r="D491" s="194" t="s">
        <v>90</v>
      </c>
      <c r="F491" s="196">
        <v>0</v>
      </c>
      <c r="G491" s="194" t="s">
        <v>1351</v>
      </c>
      <c r="J491" s="195">
        <v>37363856</v>
      </c>
      <c r="K491" s="202">
        <v>-29059887</v>
      </c>
      <c r="L491" s="200" t="s">
        <v>1385</v>
      </c>
    </row>
    <row r="492" spans="1:12" x14ac:dyDescent="0.25">
      <c r="A492" s="195">
        <v>28</v>
      </c>
      <c r="B492" s="194" t="s">
        <v>126</v>
      </c>
      <c r="C492" s="196">
        <v>63</v>
      </c>
      <c r="D492" s="194" t="s">
        <v>90</v>
      </c>
      <c r="E492" s="194" t="s">
        <v>443</v>
      </c>
      <c r="F492" s="196">
        <v>16068679</v>
      </c>
      <c r="G492" s="194" t="s">
        <v>1352</v>
      </c>
      <c r="I492" s="195">
        <v>260247</v>
      </c>
      <c r="K492" s="202">
        <v>-28799640</v>
      </c>
      <c r="L492" s="200" t="s">
        <v>1385</v>
      </c>
    </row>
    <row r="493" spans="1:12" x14ac:dyDescent="0.25">
      <c r="A493" s="195">
        <v>28</v>
      </c>
      <c r="B493" s="194" t="s">
        <v>126</v>
      </c>
      <c r="C493" s="196">
        <v>63</v>
      </c>
      <c r="D493" s="194" t="s">
        <v>90</v>
      </c>
      <c r="E493" s="194" t="s">
        <v>443</v>
      </c>
      <c r="F493" s="196">
        <v>16068679</v>
      </c>
      <c r="G493" s="194" t="s">
        <v>1353</v>
      </c>
      <c r="J493" s="195">
        <v>260247</v>
      </c>
      <c r="K493" s="202">
        <v>-29059887</v>
      </c>
      <c r="L493" s="200" t="s">
        <v>1385</v>
      </c>
    </row>
    <row r="494" spans="1:12" x14ac:dyDescent="0.25">
      <c r="A494" s="195">
        <v>28</v>
      </c>
      <c r="B494" s="194" t="s">
        <v>126</v>
      </c>
      <c r="C494" s="196">
        <v>67</v>
      </c>
      <c r="D494" s="194" t="s">
        <v>90</v>
      </c>
      <c r="E494" s="194" t="s">
        <v>443</v>
      </c>
      <c r="F494" s="196">
        <v>1907</v>
      </c>
      <c r="G494" s="194" t="s">
        <v>552</v>
      </c>
      <c r="I494" s="195">
        <v>18762810</v>
      </c>
      <c r="K494" s="202">
        <v>-10297077</v>
      </c>
      <c r="L494" s="200" t="s">
        <v>1385</v>
      </c>
    </row>
    <row r="495" spans="1:12" x14ac:dyDescent="0.25">
      <c r="A495" s="195">
        <v>28</v>
      </c>
      <c r="B495" s="194" t="s">
        <v>126</v>
      </c>
      <c r="C495" s="196">
        <v>73</v>
      </c>
      <c r="D495" s="194" t="s">
        <v>90</v>
      </c>
      <c r="E495" s="194" t="s">
        <v>443</v>
      </c>
      <c r="F495" s="196">
        <v>320628</v>
      </c>
      <c r="G495" s="194" t="s">
        <v>1233</v>
      </c>
      <c r="I495" s="195">
        <v>204773</v>
      </c>
      <c r="K495" s="202">
        <v>-10092304</v>
      </c>
      <c r="L495" s="200" t="s">
        <v>1385</v>
      </c>
    </row>
    <row r="496" spans="1:12" x14ac:dyDescent="0.25">
      <c r="G496" s="203" t="s">
        <v>1381</v>
      </c>
      <c r="I496" s="204">
        <v>27531899</v>
      </c>
      <c r="J496" s="204">
        <v>37624103</v>
      </c>
      <c r="K496" s="204">
        <v>-10092204</v>
      </c>
      <c r="L496" s="205" t="s">
        <v>1385</v>
      </c>
    </row>
    <row r="497" spans="1:12" x14ac:dyDescent="0.25">
      <c r="G497" s="203" t="s">
        <v>1368</v>
      </c>
      <c r="I497" s="206">
        <v>45947430</v>
      </c>
      <c r="J497" s="206">
        <v>56039734</v>
      </c>
      <c r="K497" s="206">
        <v>-10092304</v>
      </c>
      <c r="L497" s="203" t="s">
        <v>1379</v>
      </c>
    </row>
    <row r="498" spans="1:12" x14ac:dyDescent="0.25">
      <c r="A498" s="190" t="s">
        <v>1402</v>
      </c>
      <c r="I498" s="206">
        <v>45947430</v>
      </c>
      <c r="J498" s="206">
        <v>56039734</v>
      </c>
      <c r="K498" s="206">
        <v>-10092304</v>
      </c>
      <c r="L498" s="194" t="s">
        <v>1379</v>
      </c>
    </row>
    <row r="499" spans="1:12" x14ac:dyDescent="0.25">
      <c r="A499" s="197" t="s">
        <v>554</v>
      </c>
    </row>
    <row r="500" spans="1:12" x14ac:dyDescent="0.25">
      <c r="A500" s="197" t="s">
        <v>81</v>
      </c>
      <c r="G500" s="198" t="s">
        <v>1370</v>
      </c>
      <c r="I500" s="199">
        <v>0</v>
      </c>
      <c r="J500" s="199">
        <v>0</v>
      </c>
      <c r="K500" s="199">
        <v>0</v>
      </c>
    </row>
    <row r="501" spans="1:12" x14ac:dyDescent="0.25">
      <c r="A501" s="200" t="s">
        <v>82</v>
      </c>
      <c r="B501" s="200" t="s">
        <v>83</v>
      </c>
      <c r="C501" s="201" t="s">
        <v>84</v>
      </c>
      <c r="D501" s="200" t="s">
        <v>85</v>
      </c>
      <c r="E501" s="200" t="s">
        <v>86</v>
      </c>
      <c r="F501" s="201" t="s">
        <v>87</v>
      </c>
      <c r="G501" s="200" t="s">
        <v>88</v>
      </c>
      <c r="I501" s="201" t="s">
        <v>1371</v>
      </c>
      <c r="J501" s="201" t="s">
        <v>1372</v>
      </c>
      <c r="K501" s="201" t="s">
        <v>89</v>
      </c>
    </row>
    <row r="502" spans="1:12" x14ac:dyDescent="0.25">
      <c r="A502" s="195">
        <v>1</v>
      </c>
      <c r="B502" s="194" t="s">
        <v>81</v>
      </c>
      <c r="C502" s="196">
        <v>1</v>
      </c>
      <c r="D502" s="194" t="s">
        <v>90</v>
      </c>
      <c r="F502" s="196">
        <v>0</v>
      </c>
      <c r="G502" s="194" t="s">
        <v>650</v>
      </c>
      <c r="J502" s="195">
        <v>106226</v>
      </c>
      <c r="K502" s="202">
        <v>-106226</v>
      </c>
      <c r="L502" s="200" t="s">
        <v>1385</v>
      </c>
    </row>
    <row r="503" spans="1:12" x14ac:dyDescent="0.25">
      <c r="A503" s="195">
        <v>18</v>
      </c>
      <c r="B503" s="194" t="s">
        <v>81</v>
      </c>
      <c r="C503" s="196">
        <v>44</v>
      </c>
      <c r="D503" s="194" t="s">
        <v>92</v>
      </c>
      <c r="E503" s="194" t="s">
        <v>441</v>
      </c>
      <c r="F503" s="196">
        <v>83</v>
      </c>
      <c r="G503" s="194" t="s">
        <v>233</v>
      </c>
      <c r="I503" s="195">
        <v>200000</v>
      </c>
      <c r="K503" s="202">
        <v>93774</v>
      </c>
      <c r="L503" s="200" t="s">
        <v>1373</v>
      </c>
    </row>
    <row r="504" spans="1:12" x14ac:dyDescent="0.25">
      <c r="A504" s="195">
        <v>18</v>
      </c>
      <c r="B504" s="194" t="s">
        <v>81</v>
      </c>
      <c r="C504" s="196">
        <v>46</v>
      </c>
      <c r="D504" s="194" t="s">
        <v>92</v>
      </c>
      <c r="E504" s="194" t="s">
        <v>441</v>
      </c>
      <c r="F504" s="196">
        <v>54</v>
      </c>
      <c r="G504" s="194" t="s">
        <v>792</v>
      </c>
      <c r="I504" s="195">
        <v>200000</v>
      </c>
      <c r="K504" s="202">
        <v>293774</v>
      </c>
      <c r="L504" s="200" t="s">
        <v>1373</v>
      </c>
    </row>
    <row r="505" spans="1:12" x14ac:dyDescent="0.25">
      <c r="A505" s="195">
        <v>19</v>
      </c>
      <c r="B505" s="194" t="s">
        <v>81</v>
      </c>
      <c r="C505" s="196">
        <v>36</v>
      </c>
      <c r="D505" s="194" t="s">
        <v>92</v>
      </c>
      <c r="E505" s="194" t="s">
        <v>810</v>
      </c>
      <c r="F505" s="196">
        <v>192197</v>
      </c>
      <c r="G505" s="194" t="s">
        <v>811</v>
      </c>
      <c r="I505" s="195">
        <v>100000</v>
      </c>
      <c r="K505" s="202">
        <v>393774</v>
      </c>
      <c r="L505" s="200" t="s">
        <v>1373</v>
      </c>
    </row>
    <row r="506" spans="1:12" x14ac:dyDescent="0.25">
      <c r="A506" s="195">
        <v>20</v>
      </c>
      <c r="B506" s="194" t="s">
        <v>81</v>
      </c>
      <c r="C506" s="196">
        <v>50</v>
      </c>
      <c r="D506" s="194" t="s">
        <v>92</v>
      </c>
      <c r="E506" s="194" t="s">
        <v>441</v>
      </c>
      <c r="F506" s="196">
        <v>6</v>
      </c>
      <c r="G506" s="194" t="s">
        <v>845</v>
      </c>
      <c r="I506" s="195">
        <v>504000</v>
      </c>
      <c r="K506" s="202">
        <v>897774</v>
      </c>
      <c r="L506" s="200" t="s">
        <v>1373</v>
      </c>
    </row>
    <row r="507" spans="1:12" x14ac:dyDescent="0.25">
      <c r="A507" s="195">
        <v>20</v>
      </c>
      <c r="B507" s="194" t="s">
        <v>81</v>
      </c>
      <c r="C507" s="196">
        <v>57</v>
      </c>
      <c r="D507" s="194" t="s">
        <v>92</v>
      </c>
      <c r="E507" s="194" t="s">
        <v>441</v>
      </c>
      <c r="F507" s="196">
        <v>82</v>
      </c>
      <c r="G507" s="194" t="s">
        <v>868</v>
      </c>
      <c r="I507" s="195">
        <v>200000</v>
      </c>
      <c r="K507" s="202">
        <v>1097774</v>
      </c>
      <c r="L507" s="200" t="s">
        <v>1373</v>
      </c>
    </row>
    <row r="508" spans="1:12" x14ac:dyDescent="0.25">
      <c r="A508" s="195">
        <v>24</v>
      </c>
      <c r="B508" s="194" t="s">
        <v>81</v>
      </c>
      <c r="C508" s="196">
        <v>77</v>
      </c>
      <c r="D508" s="194" t="s">
        <v>92</v>
      </c>
      <c r="E508" s="194" t="s">
        <v>441</v>
      </c>
      <c r="F508" s="196">
        <v>1</v>
      </c>
      <c r="G508" s="194" t="s">
        <v>930</v>
      </c>
      <c r="I508" s="195">
        <v>299700</v>
      </c>
      <c r="K508" s="202">
        <v>1397474</v>
      </c>
      <c r="L508" s="200" t="s">
        <v>1373</v>
      </c>
    </row>
    <row r="509" spans="1:12" x14ac:dyDescent="0.25">
      <c r="A509" s="195">
        <v>30</v>
      </c>
      <c r="B509" s="194" t="s">
        <v>81</v>
      </c>
      <c r="C509" s="196">
        <v>99</v>
      </c>
      <c r="D509" s="194" t="s">
        <v>92</v>
      </c>
      <c r="E509" s="194" t="s">
        <v>441</v>
      </c>
      <c r="F509" s="196">
        <v>30</v>
      </c>
      <c r="G509" s="194" t="s">
        <v>1004</v>
      </c>
      <c r="I509" s="195">
        <v>405000</v>
      </c>
      <c r="K509" s="202">
        <v>1802474</v>
      </c>
      <c r="L509" s="200" t="s">
        <v>1373</v>
      </c>
    </row>
    <row r="510" spans="1:12" x14ac:dyDescent="0.25">
      <c r="A510" s="195">
        <v>30</v>
      </c>
      <c r="B510" s="194" t="s">
        <v>81</v>
      </c>
      <c r="C510" s="196">
        <v>100</v>
      </c>
      <c r="D510" s="194" t="s">
        <v>92</v>
      </c>
      <c r="E510" s="194" t="s">
        <v>441</v>
      </c>
      <c r="F510" s="196">
        <v>150</v>
      </c>
      <c r="G510" s="194" t="s">
        <v>1007</v>
      </c>
      <c r="I510" s="195">
        <v>800000</v>
      </c>
      <c r="K510" s="202">
        <v>2602474</v>
      </c>
      <c r="L510" s="200" t="s">
        <v>1373</v>
      </c>
    </row>
    <row r="511" spans="1:12" x14ac:dyDescent="0.25">
      <c r="A511" s="195">
        <v>30</v>
      </c>
      <c r="B511" s="194" t="s">
        <v>81</v>
      </c>
      <c r="C511" s="196">
        <v>101</v>
      </c>
      <c r="D511" s="194" t="s">
        <v>92</v>
      </c>
      <c r="E511" s="194" t="s">
        <v>441</v>
      </c>
      <c r="F511" s="196">
        <v>54</v>
      </c>
      <c r="G511" s="194" t="s">
        <v>1010</v>
      </c>
      <c r="I511" s="195">
        <v>300000</v>
      </c>
      <c r="K511" s="202">
        <v>2902474</v>
      </c>
      <c r="L511" s="200" t="s">
        <v>1373</v>
      </c>
    </row>
    <row r="512" spans="1:12" x14ac:dyDescent="0.25">
      <c r="A512" s="195">
        <v>30</v>
      </c>
      <c r="B512" s="194" t="s">
        <v>81</v>
      </c>
      <c r="C512" s="196">
        <v>102</v>
      </c>
      <c r="D512" s="194" t="s">
        <v>92</v>
      </c>
      <c r="E512" s="194" t="s">
        <v>441</v>
      </c>
      <c r="F512" s="196">
        <v>12</v>
      </c>
      <c r="G512" s="194" t="s">
        <v>1013</v>
      </c>
      <c r="I512" s="195">
        <v>600000</v>
      </c>
      <c r="K512" s="202">
        <v>3502474</v>
      </c>
      <c r="L512" s="200" t="s">
        <v>1373</v>
      </c>
    </row>
    <row r="513" spans="1:12" x14ac:dyDescent="0.25">
      <c r="A513" s="195">
        <v>30</v>
      </c>
      <c r="B513" s="194" t="s">
        <v>81</v>
      </c>
      <c r="C513" s="196">
        <v>103</v>
      </c>
      <c r="D513" s="194" t="s">
        <v>92</v>
      </c>
      <c r="E513" s="194" t="s">
        <v>441</v>
      </c>
      <c r="F513" s="196">
        <v>18</v>
      </c>
      <c r="G513" s="194" t="s">
        <v>1016</v>
      </c>
      <c r="I513" s="195">
        <v>600000</v>
      </c>
      <c r="K513" s="202">
        <v>4102474</v>
      </c>
      <c r="L513" s="200" t="s">
        <v>1373</v>
      </c>
    </row>
    <row r="514" spans="1:12" x14ac:dyDescent="0.25">
      <c r="A514" s="195">
        <v>30</v>
      </c>
      <c r="B514" s="194" t="s">
        <v>81</v>
      </c>
      <c r="C514" s="196">
        <v>104</v>
      </c>
      <c r="D514" s="194" t="s">
        <v>92</v>
      </c>
      <c r="E514" s="194" t="s">
        <v>441</v>
      </c>
      <c r="F514" s="196">
        <v>82</v>
      </c>
      <c r="G514" s="194" t="s">
        <v>1019</v>
      </c>
      <c r="I514" s="195">
        <v>2000000</v>
      </c>
      <c r="K514" s="202">
        <v>6102474</v>
      </c>
      <c r="L514" s="200" t="s">
        <v>1373</v>
      </c>
    </row>
    <row r="515" spans="1:12" x14ac:dyDescent="0.25">
      <c r="A515" s="195">
        <v>31</v>
      </c>
      <c r="B515" s="194" t="s">
        <v>81</v>
      </c>
      <c r="C515" s="196">
        <v>144</v>
      </c>
      <c r="D515" s="194" t="s">
        <v>90</v>
      </c>
      <c r="F515" s="196">
        <v>0</v>
      </c>
      <c r="G515" s="194" t="s">
        <v>1175</v>
      </c>
      <c r="J515" s="195">
        <v>8158700</v>
      </c>
      <c r="K515" s="202">
        <v>-2056226</v>
      </c>
      <c r="L515" s="200" t="s">
        <v>1385</v>
      </c>
    </row>
    <row r="516" spans="1:12" x14ac:dyDescent="0.25">
      <c r="A516" s="195">
        <v>31</v>
      </c>
      <c r="B516" s="194" t="s">
        <v>81</v>
      </c>
      <c r="C516" s="196">
        <v>144</v>
      </c>
      <c r="D516" s="194" t="s">
        <v>90</v>
      </c>
      <c r="F516" s="196">
        <v>0</v>
      </c>
      <c r="G516" s="194" t="s">
        <v>1175</v>
      </c>
      <c r="J516" s="195">
        <v>100000</v>
      </c>
      <c r="K516" s="202">
        <v>-2156226</v>
      </c>
      <c r="L516" s="200" t="s">
        <v>1385</v>
      </c>
    </row>
    <row r="517" spans="1:12" x14ac:dyDescent="0.25">
      <c r="A517" s="195">
        <v>31</v>
      </c>
      <c r="B517" s="194" t="s">
        <v>81</v>
      </c>
      <c r="C517" s="196">
        <v>149</v>
      </c>
      <c r="D517" s="194" t="s">
        <v>90</v>
      </c>
      <c r="E517" s="194" t="s">
        <v>441</v>
      </c>
      <c r="F517" s="196">
        <v>81</v>
      </c>
      <c r="G517" s="194" t="s">
        <v>1229</v>
      </c>
      <c r="I517" s="195">
        <v>2000000</v>
      </c>
      <c r="K517" s="202">
        <v>-156226</v>
      </c>
      <c r="L517" s="200" t="s">
        <v>1385</v>
      </c>
    </row>
    <row r="518" spans="1:12" x14ac:dyDescent="0.25">
      <c r="G518" s="203" t="s">
        <v>1374</v>
      </c>
      <c r="I518" s="204">
        <v>8208700</v>
      </c>
      <c r="J518" s="204">
        <v>8364926</v>
      </c>
      <c r="K518" s="204">
        <v>-156226</v>
      </c>
      <c r="L518" s="205" t="s">
        <v>1385</v>
      </c>
    </row>
    <row r="519" spans="1:12" x14ac:dyDescent="0.25">
      <c r="G519" s="203" t="s">
        <v>1368</v>
      </c>
      <c r="I519" s="206">
        <v>8208700</v>
      </c>
      <c r="J519" s="206">
        <v>8364926</v>
      </c>
      <c r="K519" s="206">
        <v>-156226</v>
      </c>
      <c r="L519" s="203" t="s">
        <v>1379</v>
      </c>
    </row>
    <row r="520" spans="1:12" x14ac:dyDescent="0.25">
      <c r="A520" s="197" t="s">
        <v>126</v>
      </c>
      <c r="G520" s="198" t="s">
        <v>1370</v>
      </c>
      <c r="I520" s="199">
        <v>8208700</v>
      </c>
      <c r="J520" s="199">
        <v>8364926</v>
      </c>
      <c r="K520" s="199">
        <v>-156226</v>
      </c>
      <c r="L520" s="194" t="s">
        <v>1385</v>
      </c>
    </row>
    <row r="521" spans="1:12" x14ac:dyDescent="0.25">
      <c r="A521" s="200" t="s">
        <v>82</v>
      </c>
      <c r="B521" s="200" t="s">
        <v>83</v>
      </c>
      <c r="C521" s="201" t="s">
        <v>84</v>
      </c>
      <c r="D521" s="200" t="s">
        <v>85</v>
      </c>
      <c r="E521" s="200" t="s">
        <v>86</v>
      </c>
      <c r="F521" s="201" t="s">
        <v>87</v>
      </c>
      <c r="G521" s="200" t="s">
        <v>88</v>
      </c>
      <c r="I521" s="201" t="s">
        <v>1371</v>
      </c>
      <c r="J521" s="201" t="s">
        <v>1372</v>
      </c>
      <c r="K521" s="201" t="s">
        <v>89</v>
      </c>
    </row>
    <row r="522" spans="1:12" x14ac:dyDescent="0.25">
      <c r="A522" s="195">
        <v>28</v>
      </c>
      <c r="B522" s="194" t="s">
        <v>126</v>
      </c>
      <c r="C522" s="196">
        <v>52</v>
      </c>
      <c r="D522" s="194" t="s">
        <v>90</v>
      </c>
      <c r="F522" s="196">
        <v>0</v>
      </c>
      <c r="G522" s="194" t="s">
        <v>1299</v>
      </c>
      <c r="J522" s="195">
        <v>5204700</v>
      </c>
      <c r="K522" s="202">
        <v>-5360926</v>
      </c>
      <c r="L522" s="200" t="s">
        <v>1385</v>
      </c>
    </row>
    <row r="523" spans="1:12" x14ac:dyDescent="0.25">
      <c r="A523" s="195">
        <v>28</v>
      </c>
      <c r="B523" s="194" t="s">
        <v>126</v>
      </c>
      <c r="C523" s="196">
        <v>53</v>
      </c>
      <c r="D523" s="194" t="s">
        <v>90</v>
      </c>
      <c r="E523" s="194" t="s">
        <v>441</v>
      </c>
      <c r="F523" s="196">
        <v>31</v>
      </c>
      <c r="G523" s="194" t="s">
        <v>1300</v>
      </c>
      <c r="I523" s="195">
        <v>405000</v>
      </c>
      <c r="K523" s="202">
        <v>-4955926</v>
      </c>
      <c r="L523" s="200" t="s">
        <v>1385</v>
      </c>
    </row>
    <row r="524" spans="1:12" x14ac:dyDescent="0.25">
      <c r="A524" s="195">
        <v>28</v>
      </c>
      <c r="B524" s="194" t="s">
        <v>126</v>
      </c>
      <c r="C524" s="196">
        <v>53</v>
      </c>
      <c r="D524" s="194" t="s">
        <v>90</v>
      </c>
      <c r="E524" s="194" t="s">
        <v>441</v>
      </c>
      <c r="F524" s="196">
        <v>84</v>
      </c>
      <c r="G524" s="194" t="s">
        <v>1302</v>
      </c>
      <c r="I524" s="195">
        <v>2000000</v>
      </c>
      <c r="K524" s="202">
        <v>-2955926</v>
      </c>
      <c r="L524" s="200" t="s">
        <v>1385</v>
      </c>
    </row>
    <row r="525" spans="1:12" x14ac:dyDescent="0.25">
      <c r="A525" s="195">
        <v>28</v>
      </c>
      <c r="B525" s="194" t="s">
        <v>126</v>
      </c>
      <c r="C525" s="196">
        <v>53</v>
      </c>
      <c r="D525" s="194" t="s">
        <v>90</v>
      </c>
      <c r="E525" s="194" t="s">
        <v>441</v>
      </c>
      <c r="F525" s="196">
        <v>55</v>
      </c>
      <c r="G525" s="194" t="s">
        <v>1304</v>
      </c>
      <c r="I525" s="195">
        <v>300000</v>
      </c>
      <c r="K525" s="202">
        <v>-2655926</v>
      </c>
      <c r="L525" s="200" t="s">
        <v>1385</v>
      </c>
    </row>
    <row r="526" spans="1:12" x14ac:dyDescent="0.25">
      <c r="A526" s="195">
        <v>28</v>
      </c>
      <c r="B526" s="194" t="s">
        <v>126</v>
      </c>
      <c r="C526" s="196">
        <v>53</v>
      </c>
      <c r="D526" s="194" t="s">
        <v>90</v>
      </c>
      <c r="E526" s="194" t="s">
        <v>441</v>
      </c>
      <c r="F526" s="196">
        <v>13</v>
      </c>
      <c r="G526" s="194" t="s">
        <v>1306</v>
      </c>
      <c r="I526" s="195">
        <v>600000</v>
      </c>
      <c r="K526" s="202">
        <v>-2055926</v>
      </c>
      <c r="L526" s="200" t="s">
        <v>1385</v>
      </c>
    </row>
    <row r="527" spans="1:12" x14ac:dyDescent="0.25">
      <c r="A527" s="195">
        <v>28</v>
      </c>
      <c r="B527" s="194" t="s">
        <v>126</v>
      </c>
      <c r="C527" s="196">
        <v>53</v>
      </c>
      <c r="D527" s="194" t="s">
        <v>90</v>
      </c>
      <c r="E527" s="194" t="s">
        <v>441</v>
      </c>
      <c r="F527" s="196">
        <v>19</v>
      </c>
      <c r="G527" s="194" t="s">
        <v>1308</v>
      </c>
      <c r="I527" s="195">
        <v>600000</v>
      </c>
      <c r="K527" s="202">
        <v>-1455926</v>
      </c>
      <c r="L527" s="200" t="s">
        <v>1385</v>
      </c>
    </row>
    <row r="528" spans="1:12" x14ac:dyDescent="0.25">
      <c r="A528" s="195">
        <v>28</v>
      </c>
      <c r="B528" s="194" t="s">
        <v>126</v>
      </c>
      <c r="C528" s="196">
        <v>53</v>
      </c>
      <c r="D528" s="194" t="s">
        <v>90</v>
      </c>
      <c r="E528" s="194" t="s">
        <v>441</v>
      </c>
      <c r="F528" s="196">
        <v>152</v>
      </c>
      <c r="G528" s="194" t="s">
        <v>1310</v>
      </c>
      <c r="I528" s="195">
        <v>800000</v>
      </c>
      <c r="K528" s="202">
        <v>-655926</v>
      </c>
      <c r="L528" s="200" t="s">
        <v>1385</v>
      </c>
    </row>
    <row r="529" spans="1:12" x14ac:dyDescent="0.25">
      <c r="A529" s="195">
        <v>28</v>
      </c>
      <c r="B529" s="194" t="s">
        <v>126</v>
      </c>
      <c r="C529" s="196">
        <v>58</v>
      </c>
      <c r="D529" s="194" t="s">
        <v>92</v>
      </c>
      <c r="E529" s="194" t="s">
        <v>441</v>
      </c>
      <c r="F529" s="196">
        <v>2</v>
      </c>
      <c r="G529" s="194" t="s">
        <v>1340</v>
      </c>
      <c r="I529" s="195">
        <v>299700</v>
      </c>
      <c r="K529" s="202">
        <v>-356226</v>
      </c>
      <c r="L529" s="200" t="s">
        <v>1385</v>
      </c>
    </row>
    <row r="530" spans="1:12" x14ac:dyDescent="0.25">
      <c r="A530" s="195">
        <v>28</v>
      </c>
      <c r="B530" s="194" t="s">
        <v>126</v>
      </c>
      <c r="C530" s="196">
        <v>58</v>
      </c>
      <c r="D530" s="194" t="s">
        <v>92</v>
      </c>
      <c r="E530" s="194" t="s">
        <v>441</v>
      </c>
      <c r="F530" s="196">
        <v>84</v>
      </c>
      <c r="G530" s="194" t="s">
        <v>1341</v>
      </c>
      <c r="I530" s="195">
        <v>200000</v>
      </c>
      <c r="K530" s="202">
        <v>-156226</v>
      </c>
      <c r="L530" s="200" t="s">
        <v>1385</v>
      </c>
    </row>
    <row r="531" spans="1:12" x14ac:dyDescent="0.25">
      <c r="A531" s="195">
        <v>28</v>
      </c>
      <c r="B531" s="194" t="s">
        <v>126</v>
      </c>
      <c r="C531" s="196">
        <v>71</v>
      </c>
      <c r="D531" s="194" t="s">
        <v>90</v>
      </c>
      <c r="E531" s="194" t="s">
        <v>441</v>
      </c>
      <c r="F531" s="196">
        <v>71</v>
      </c>
      <c r="G531" s="194" t="s">
        <v>1363</v>
      </c>
      <c r="I531" s="195">
        <v>50000</v>
      </c>
      <c r="K531" s="202">
        <v>-106226</v>
      </c>
      <c r="L531" s="200" t="s">
        <v>1385</v>
      </c>
    </row>
    <row r="532" spans="1:12" x14ac:dyDescent="0.25">
      <c r="G532" s="203" t="s">
        <v>1381</v>
      </c>
      <c r="I532" s="204">
        <v>5254700</v>
      </c>
      <c r="J532" s="204">
        <v>5204700</v>
      </c>
      <c r="K532" s="204">
        <v>50000</v>
      </c>
      <c r="L532" s="205" t="s">
        <v>1373</v>
      </c>
    </row>
    <row r="533" spans="1:12" x14ac:dyDescent="0.25">
      <c r="G533" s="203" t="s">
        <v>1368</v>
      </c>
      <c r="I533" s="206">
        <v>13463400</v>
      </c>
      <c r="J533" s="206">
        <v>13569626</v>
      </c>
      <c r="K533" s="206">
        <v>-106226</v>
      </c>
      <c r="L533" s="203" t="s">
        <v>1379</v>
      </c>
    </row>
    <row r="534" spans="1:12" x14ac:dyDescent="0.25">
      <c r="A534" s="190" t="s">
        <v>1403</v>
      </c>
      <c r="I534" s="206">
        <v>13463400</v>
      </c>
      <c r="J534" s="206">
        <v>13569626</v>
      </c>
      <c r="K534" s="206">
        <v>-106226</v>
      </c>
      <c r="L534" s="194" t="s">
        <v>1379</v>
      </c>
    </row>
    <row r="535" spans="1:12" x14ac:dyDescent="0.25">
      <c r="A535" s="197" t="s">
        <v>565</v>
      </c>
    </row>
    <row r="536" spans="1:12" x14ac:dyDescent="0.25">
      <c r="A536" s="197" t="s">
        <v>81</v>
      </c>
      <c r="G536" s="198" t="s">
        <v>1370</v>
      </c>
      <c r="I536" s="199">
        <v>0</v>
      </c>
      <c r="J536" s="199">
        <v>0</v>
      </c>
      <c r="K536" s="199">
        <v>0</v>
      </c>
    </row>
    <row r="537" spans="1:12" x14ac:dyDescent="0.25">
      <c r="A537" s="200" t="s">
        <v>82</v>
      </c>
      <c r="B537" s="200" t="s">
        <v>83</v>
      </c>
      <c r="C537" s="201" t="s">
        <v>84</v>
      </c>
      <c r="D537" s="200" t="s">
        <v>85</v>
      </c>
      <c r="E537" s="200" t="s">
        <v>86</v>
      </c>
      <c r="F537" s="201" t="s">
        <v>87</v>
      </c>
      <c r="G537" s="200" t="s">
        <v>88</v>
      </c>
      <c r="I537" s="201" t="s">
        <v>1371</v>
      </c>
      <c r="J537" s="201" t="s">
        <v>1372</v>
      </c>
      <c r="K537" s="201" t="s">
        <v>89</v>
      </c>
    </row>
    <row r="538" spans="1:12" x14ac:dyDescent="0.25">
      <c r="A538" s="195">
        <v>30</v>
      </c>
      <c r="B538" s="194" t="s">
        <v>81</v>
      </c>
      <c r="C538" s="196">
        <v>86</v>
      </c>
      <c r="D538" s="194" t="s">
        <v>92</v>
      </c>
      <c r="E538" s="194" t="s">
        <v>412</v>
      </c>
      <c r="F538" s="196">
        <v>201701</v>
      </c>
      <c r="G538" s="194" t="s">
        <v>236</v>
      </c>
      <c r="I538" s="195">
        <v>416442</v>
      </c>
      <c r="K538" s="202">
        <v>416442</v>
      </c>
      <c r="L538" s="200" t="s">
        <v>1373</v>
      </c>
    </row>
    <row r="539" spans="1:12" x14ac:dyDescent="0.25">
      <c r="A539" s="195">
        <v>30</v>
      </c>
      <c r="B539" s="194" t="s">
        <v>81</v>
      </c>
      <c r="C539" s="196">
        <v>87</v>
      </c>
      <c r="D539" s="194" t="s">
        <v>92</v>
      </c>
      <c r="E539" s="194" t="s">
        <v>412</v>
      </c>
      <c r="F539" s="196">
        <v>201701</v>
      </c>
      <c r="G539" s="194" t="s">
        <v>962</v>
      </c>
      <c r="I539" s="195">
        <v>798532</v>
      </c>
      <c r="K539" s="202">
        <v>1214974</v>
      </c>
      <c r="L539" s="200" t="s">
        <v>1373</v>
      </c>
    </row>
    <row r="540" spans="1:12" x14ac:dyDescent="0.25">
      <c r="A540" s="195">
        <v>30</v>
      </c>
      <c r="B540" s="194" t="s">
        <v>81</v>
      </c>
      <c r="C540" s="196">
        <v>88</v>
      </c>
      <c r="D540" s="194" t="s">
        <v>92</v>
      </c>
      <c r="E540" s="194" t="s">
        <v>412</v>
      </c>
      <c r="F540" s="196">
        <v>201701</v>
      </c>
      <c r="G540" s="194" t="s">
        <v>965</v>
      </c>
      <c r="I540" s="195">
        <v>1003927</v>
      </c>
      <c r="K540" s="202">
        <v>2218901</v>
      </c>
      <c r="L540" s="200" t="s">
        <v>1373</v>
      </c>
    </row>
    <row r="541" spans="1:12" x14ac:dyDescent="0.25">
      <c r="A541" s="195">
        <v>30</v>
      </c>
      <c r="B541" s="194" t="s">
        <v>81</v>
      </c>
      <c r="C541" s="196">
        <v>89</v>
      </c>
      <c r="D541" s="194" t="s">
        <v>92</v>
      </c>
      <c r="E541" s="194" t="s">
        <v>412</v>
      </c>
      <c r="F541" s="196">
        <v>201701</v>
      </c>
      <c r="G541" s="194" t="s">
        <v>968</v>
      </c>
      <c r="I541" s="195">
        <v>618237</v>
      </c>
      <c r="K541" s="202">
        <v>2837138</v>
      </c>
      <c r="L541" s="200" t="s">
        <v>1373</v>
      </c>
    </row>
    <row r="542" spans="1:12" x14ac:dyDescent="0.25">
      <c r="A542" s="195">
        <v>30</v>
      </c>
      <c r="B542" s="194" t="s">
        <v>81</v>
      </c>
      <c r="C542" s="196">
        <v>90</v>
      </c>
      <c r="D542" s="194" t="s">
        <v>92</v>
      </c>
      <c r="E542" s="194" t="s">
        <v>412</v>
      </c>
      <c r="F542" s="196">
        <v>201701</v>
      </c>
      <c r="G542" s="194" t="s">
        <v>971</v>
      </c>
      <c r="I542" s="195">
        <v>213470</v>
      </c>
      <c r="K542" s="202">
        <v>3050608</v>
      </c>
      <c r="L542" s="200" t="s">
        <v>1373</v>
      </c>
    </row>
    <row r="543" spans="1:12" x14ac:dyDescent="0.25">
      <c r="A543" s="195">
        <v>30</v>
      </c>
      <c r="B543" s="194" t="s">
        <v>81</v>
      </c>
      <c r="C543" s="196">
        <v>91</v>
      </c>
      <c r="D543" s="194" t="s">
        <v>92</v>
      </c>
      <c r="E543" s="194" t="s">
        <v>412</v>
      </c>
      <c r="F543" s="196">
        <v>201701</v>
      </c>
      <c r="G543" s="194" t="s">
        <v>974</v>
      </c>
      <c r="I543" s="195">
        <v>759743</v>
      </c>
      <c r="K543" s="202">
        <v>3810351</v>
      </c>
      <c r="L543" s="200" t="s">
        <v>1373</v>
      </c>
    </row>
    <row r="544" spans="1:12" x14ac:dyDescent="0.25">
      <c r="A544" s="195">
        <v>30</v>
      </c>
      <c r="B544" s="194" t="s">
        <v>81</v>
      </c>
      <c r="C544" s="196">
        <v>92</v>
      </c>
      <c r="D544" s="194" t="s">
        <v>92</v>
      </c>
      <c r="E544" s="194" t="s">
        <v>412</v>
      </c>
      <c r="F544" s="196">
        <v>201701</v>
      </c>
      <c r="G544" s="194" t="s">
        <v>977</v>
      </c>
      <c r="I544" s="195">
        <v>295840</v>
      </c>
      <c r="K544" s="202">
        <v>4106191</v>
      </c>
      <c r="L544" s="200" t="s">
        <v>1373</v>
      </c>
    </row>
    <row r="545" spans="1:12" x14ac:dyDescent="0.25">
      <c r="A545" s="195">
        <v>30</v>
      </c>
      <c r="B545" s="194" t="s">
        <v>81</v>
      </c>
      <c r="C545" s="196">
        <v>93</v>
      </c>
      <c r="D545" s="194" t="s">
        <v>92</v>
      </c>
      <c r="E545" s="194" t="s">
        <v>412</v>
      </c>
      <c r="F545" s="196">
        <v>201701</v>
      </c>
      <c r="G545" s="194" t="s">
        <v>980</v>
      </c>
      <c r="I545" s="195">
        <v>626170</v>
      </c>
      <c r="K545" s="202">
        <v>4732361</v>
      </c>
      <c r="L545" s="200" t="s">
        <v>1373</v>
      </c>
    </row>
    <row r="546" spans="1:12" x14ac:dyDescent="0.25">
      <c r="A546" s="195">
        <v>30</v>
      </c>
      <c r="B546" s="194" t="s">
        <v>81</v>
      </c>
      <c r="C546" s="196">
        <v>94</v>
      </c>
      <c r="D546" s="194" t="s">
        <v>92</v>
      </c>
      <c r="E546" s="194" t="s">
        <v>412</v>
      </c>
      <c r="F546" s="196">
        <v>201701</v>
      </c>
      <c r="G546" s="194" t="s">
        <v>983</v>
      </c>
      <c r="I546" s="195">
        <v>498820</v>
      </c>
      <c r="K546" s="202">
        <v>5231181</v>
      </c>
      <c r="L546" s="200" t="s">
        <v>1373</v>
      </c>
    </row>
    <row r="547" spans="1:12" x14ac:dyDescent="0.25">
      <c r="A547" s="195">
        <v>30</v>
      </c>
      <c r="B547" s="194" t="s">
        <v>81</v>
      </c>
      <c r="C547" s="196">
        <v>95</v>
      </c>
      <c r="D547" s="194" t="s">
        <v>92</v>
      </c>
      <c r="E547" s="194" t="s">
        <v>412</v>
      </c>
      <c r="F547" s="196">
        <v>201701</v>
      </c>
      <c r="G547" s="194" t="s">
        <v>986</v>
      </c>
      <c r="I547" s="195">
        <v>247339</v>
      </c>
      <c r="K547" s="202">
        <v>5478520</v>
      </c>
      <c r="L547" s="200" t="s">
        <v>1373</v>
      </c>
    </row>
    <row r="548" spans="1:12" x14ac:dyDescent="0.25">
      <c r="A548" s="195">
        <v>30</v>
      </c>
      <c r="B548" s="194" t="s">
        <v>81</v>
      </c>
      <c r="C548" s="196">
        <v>96</v>
      </c>
      <c r="D548" s="194" t="s">
        <v>92</v>
      </c>
      <c r="E548" s="194" t="s">
        <v>412</v>
      </c>
      <c r="F548" s="196">
        <v>201701</v>
      </c>
      <c r="G548" s="194" t="s">
        <v>989</v>
      </c>
      <c r="I548" s="195">
        <v>1200174</v>
      </c>
      <c r="K548" s="202">
        <v>6678694</v>
      </c>
      <c r="L548" s="200" t="s">
        <v>1373</v>
      </c>
    </row>
    <row r="549" spans="1:12" x14ac:dyDescent="0.25">
      <c r="A549" s="195">
        <v>30</v>
      </c>
      <c r="B549" s="194" t="s">
        <v>81</v>
      </c>
      <c r="C549" s="196">
        <v>97</v>
      </c>
      <c r="D549" s="194" t="s">
        <v>92</v>
      </c>
      <c r="E549" s="194" t="s">
        <v>412</v>
      </c>
      <c r="F549" s="196">
        <v>201701</v>
      </c>
      <c r="G549" s="194" t="s">
        <v>992</v>
      </c>
      <c r="I549" s="195">
        <v>1201548</v>
      </c>
      <c r="K549" s="202">
        <v>7880242</v>
      </c>
      <c r="L549" s="200" t="s">
        <v>1373</v>
      </c>
    </row>
    <row r="550" spans="1:12" x14ac:dyDescent="0.25">
      <c r="A550" s="195">
        <v>31</v>
      </c>
      <c r="B550" s="194" t="s">
        <v>81</v>
      </c>
      <c r="C550" s="196">
        <v>145</v>
      </c>
      <c r="D550" s="194" t="s">
        <v>90</v>
      </c>
      <c r="E550" s="194" t="s">
        <v>412</v>
      </c>
      <c r="F550" s="196">
        <v>201701</v>
      </c>
      <c r="G550" s="194" t="s">
        <v>581</v>
      </c>
      <c r="J550" s="195">
        <v>759743</v>
      </c>
      <c r="K550" s="202">
        <v>7120499</v>
      </c>
      <c r="L550" s="200" t="s">
        <v>1373</v>
      </c>
    </row>
    <row r="551" spans="1:12" x14ac:dyDescent="0.25">
      <c r="A551" s="195">
        <v>31</v>
      </c>
      <c r="B551" s="194" t="s">
        <v>81</v>
      </c>
      <c r="C551" s="196">
        <v>145</v>
      </c>
      <c r="D551" s="194" t="s">
        <v>90</v>
      </c>
      <c r="E551" s="194" t="s">
        <v>412</v>
      </c>
      <c r="F551" s="196">
        <v>201701</v>
      </c>
      <c r="G551" s="194" t="s">
        <v>573</v>
      </c>
      <c r="J551" s="195">
        <v>798532</v>
      </c>
      <c r="K551" s="202">
        <v>6321967</v>
      </c>
      <c r="L551" s="200" t="s">
        <v>1373</v>
      </c>
    </row>
    <row r="552" spans="1:12" x14ac:dyDescent="0.25">
      <c r="A552" s="195">
        <v>31</v>
      </c>
      <c r="B552" s="194" t="s">
        <v>81</v>
      </c>
      <c r="C552" s="196">
        <v>145</v>
      </c>
      <c r="D552" s="194" t="s">
        <v>90</v>
      </c>
      <c r="E552" s="194" t="s">
        <v>412</v>
      </c>
      <c r="F552" s="196">
        <v>201701</v>
      </c>
      <c r="G552" s="194" t="s">
        <v>604</v>
      </c>
      <c r="J552" s="195">
        <v>1201548</v>
      </c>
      <c r="K552" s="202">
        <v>5120419</v>
      </c>
      <c r="L552" s="200" t="s">
        <v>1373</v>
      </c>
    </row>
    <row r="553" spans="1:12" x14ac:dyDescent="0.25">
      <c r="A553" s="195">
        <v>31</v>
      </c>
      <c r="B553" s="194" t="s">
        <v>81</v>
      </c>
      <c r="C553" s="196">
        <v>145</v>
      </c>
      <c r="D553" s="194" t="s">
        <v>90</v>
      </c>
      <c r="E553" s="194" t="s">
        <v>412</v>
      </c>
      <c r="F553" s="196">
        <v>201701</v>
      </c>
      <c r="G553" s="194" t="s">
        <v>602</v>
      </c>
      <c r="J553" s="195">
        <v>1200174</v>
      </c>
      <c r="K553" s="202">
        <v>3920245</v>
      </c>
      <c r="L553" s="200" t="s">
        <v>1373</v>
      </c>
    </row>
    <row r="554" spans="1:12" x14ac:dyDescent="0.25">
      <c r="A554" s="195">
        <v>31</v>
      </c>
      <c r="B554" s="194" t="s">
        <v>81</v>
      </c>
      <c r="C554" s="196">
        <v>145</v>
      </c>
      <c r="D554" s="194" t="s">
        <v>90</v>
      </c>
      <c r="E554" s="194" t="s">
        <v>412</v>
      </c>
      <c r="F554" s="196">
        <v>201701</v>
      </c>
      <c r="G554" s="194" t="s">
        <v>591</v>
      </c>
      <c r="J554" s="195">
        <v>1003927</v>
      </c>
      <c r="K554" s="202">
        <v>2916318</v>
      </c>
      <c r="L554" s="200" t="s">
        <v>1373</v>
      </c>
    </row>
    <row r="555" spans="1:12" x14ac:dyDescent="0.25">
      <c r="A555" s="195">
        <v>31</v>
      </c>
      <c r="B555" s="194" t="s">
        <v>81</v>
      </c>
      <c r="C555" s="196">
        <v>145</v>
      </c>
      <c r="D555" s="194" t="s">
        <v>90</v>
      </c>
      <c r="E555" s="194" t="s">
        <v>412</v>
      </c>
      <c r="F555" s="196">
        <v>201701</v>
      </c>
      <c r="G555" s="194" t="s">
        <v>579</v>
      </c>
      <c r="J555" s="195">
        <v>213470</v>
      </c>
      <c r="K555" s="202">
        <v>2702848</v>
      </c>
      <c r="L555" s="200" t="s">
        <v>1373</v>
      </c>
    </row>
    <row r="556" spans="1:12" x14ac:dyDescent="0.25">
      <c r="A556" s="195">
        <v>31</v>
      </c>
      <c r="B556" s="194" t="s">
        <v>81</v>
      </c>
      <c r="C556" s="196">
        <v>145</v>
      </c>
      <c r="D556" s="194" t="s">
        <v>90</v>
      </c>
      <c r="E556" s="194" t="s">
        <v>412</v>
      </c>
      <c r="F556" s="196">
        <v>201701</v>
      </c>
      <c r="G556" s="194" t="s">
        <v>575</v>
      </c>
      <c r="J556" s="195">
        <v>618237</v>
      </c>
      <c r="K556" s="202">
        <v>2084611</v>
      </c>
      <c r="L556" s="200" t="s">
        <v>1373</v>
      </c>
    </row>
    <row r="557" spans="1:12" x14ac:dyDescent="0.25">
      <c r="A557" s="195">
        <v>31</v>
      </c>
      <c r="B557" s="194" t="s">
        <v>81</v>
      </c>
      <c r="C557" s="196">
        <v>145</v>
      </c>
      <c r="D557" s="194" t="s">
        <v>90</v>
      </c>
      <c r="E557" s="194" t="s">
        <v>412</v>
      </c>
      <c r="F557" s="196">
        <v>201701</v>
      </c>
      <c r="G557" s="194" t="s">
        <v>589</v>
      </c>
      <c r="J557" s="195">
        <v>626170</v>
      </c>
      <c r="K557" s="202">
        <v>1458441</v>
      </c>
      <c r="L557" s="200" t="s">
        <v>1373</v>
      </c>
    </row>
    <row r="558" spans="1:12" x14ac:dyDescent="0.25">
      <c r="A558" s="195">
        <v>31</v>
      </c>
      <c r="B558" s="194" t="s">
        <v>81</v>
      </c>
      <c r="C558" s="196">
        <v>145</v>
      </c>
      <c r="D558" s="194" t="s">
        <v>90</v>
      </c>
      <c r="E558" s="194" t="s">
        <v>412</v>
      </c>
      <c r="F558" s="196">
        <v>201701</v>
      </c>
      <c r="G558" s="194" t="s">
        <v>585</v>
      </c>
      <c r="J558" s="195">
        <v>295840</v>
      </c>
      <c r="K558" s="202">
        <v>1162601</v>
      </c>
      <c r="L558" s="200" t="s">
        <v>1373</v>
      </c>
    </row>
    <row r="559" spans="1:12" x14ac:dyDescent="0.25">
      <c r="A559" s="195">
        <v>31</v>
      </c>
      <c r="B559" s="194" t="s">
        <v>81</v>
      </c>
      <c r="C559" s="196">
        <v>145</v>
      </c>
      <c r="D559" s="194" t="s">
        <v>90</v>
      </c>
      <c r="E559" s="194" t="s">
        <v>412</v>
      </c>
      <c r="F559" s="196">
        <v>201701</v>
      </c>
      <c r="G559" s="194" t="s">
        <v>569</v>
      </c>
      <c r="J559" s="195">
        <v>416442</v>
      </c>
      <c r="K559" s="202">
        <v>746159</v>
      </c>
      <c r="L559" s="200" t="s">
        <v>1373</v>
      </c>
    </row>
    <row r="560" spans="1:12" x14ac:dyDescent="0.25">
      <c r="A560" s="195">
        <v>31</v>
      </c>
      <c r="B560" s="194" t="s">
        <v>81</v>
      </c>
      <c r="C560" s="196">
        <v>145</v>
      </c>
      <c r="D560" s="194" t="s">
        <v>90</v>
      </c>
      <c r="E560" s="194" t="s">
        <v>412</v>
      </c>
      <c r="F560" s="196">
        <v>201701</v>
      </c>
      <c r="G560" s="194" t="s">
        <v>1179</v>
      </c>
      <c r="J560" s="195">
        <v>498820</v>
      </c>
      <c r="K560" s="202">
        <v>247339</v>
      </c>
      <c r="L560" s="200" t="s">
        <v>1373</v>
      </c>
    </row>
    <row r="561" spans="1:12" x14ac:dyDescent="0.25">
      <c r="A561" s="195">
        <v>31</v>
      </c>
      <c r="B561" s="194" t="s">
        <v>81</v>
      </c>
      <c r="C561" s="196">
        <v>145</v>
      </c>
      <c r="D561" s="194" t="s">
        <v>90</v>
      </c>
      <c r="E561" s="194" t="s">
        <v>412</v>
      </c>
      <c r="F561" s="196">
        <v>201701</v>
      </c>
      <c r="G561" s="194" t="s">
        <v>598</v>
      </c>
      <c r="J561" s="195">
        <v>247339</v>
      </c>
      <c r="K561" s="202">
        <v>0</v>
      </c>
    </row>
    <row r="562" spans="1:12" x14ac:dyDescent="0.25">
      <c r="G562" s="203" t="s">
        <v>1374</v>
      </c>
      <c r="I562" s="204">
        <v>7880242</v>
      </c>
      <c r="J562" s="204">
        <v>7880242</v>
      </c>
      <c r="K562" s="204">
        <v>0</v>
      </c>
    </row>
    <row r="563" spans="1:12" x14ac:dyDescent="0.25">
      <c r="G563" s="203" t="s">
        <v>1368</v>
      </c>
      <c r="I563" s="206">
        <v>7880242</v>
      </c>
      <c r="J563" s="206">
        <v>7880242</v>
      </c>
      <c r="K563" s="206">
        <v>0</v>
      </c>
    </row>
    <row r="564" spans="1:12" x14ac:dyDescent="0.25">
      <c r="A564" s="197" t="s">
        <v>126</v>
      </c>
      <c r="G564" s="198" t="s">
        <v>1370</v>
      </c>
      <c r="I564" s="199">
        <v>7880242</v>
      </c>
      <c r="J564" s="199">
        <v>7880242</v>
      </c>
      <c r="K564" s="199">
        <v>0</v>
      </c>
    </row>
    <row r="565" spans="1:12" x14ac:dyDescent="0.25">
      <c r="A565" s="200" t="s">
        <v>82</v>
      </c>
      <c r="B565" s="200" t="s">
        <v>83</v>
      </c>
      <c r="C565" s="201" t="s">
        <v>84</v>
      </c>
      <c r="D565" s="200" t="s">
        <v>85</v>
      </c>
      <c r="E565" s="200" t="s">
        <v>86</v>
      </c>
      <c r="F565" s="201" t="s">
        <v>87</v>
      </c>
      <c r="G565" s="200" t="s">
        <v>88</v>
      </c>
      <c r="I565" s="201" t="s">
        <v>1371</v>
      </c>
      <c r="J565" s="201" t="s">
        <v>1372</v>
      </c>
      <c r="K565" s="201" t="s">
        <v>89</v>
      </c>
    </row>
    <row r="566" spans="1:12" x14ac:dyDescent="0.25">
      <c r="A566" s="195">
        <v>28</v>
      </c>
      <c r="B566" s="194" t="s">
        <v>126</v>
      </c>
      <c r="C566" s="196">
        <v>55</v>
      </c>
      <c r="D566" s="194" t="s">
        <v>90</v>
      </c>
      <c r="E566" s="194" t="s">
        <v>412</v>
      </c>
      <c r="F566" s="196">
        <v>28022017</v>
      </c>
      <c r="G566" s="194" t="s">
        <v>581</v>
      </c>
      <c r="J566" s="195">
        <v>678693</v>
      </c>
      <c r="K566" s="202">
        <v>-678693</v>
      </c>
      <c r="L566" s="200" t="s">
        <v>1385</v>
      </c>
    </row>
    <row r="567" spans="1:12" x14ac:dyDescent="0.25">
      <c r="A567" s="195">
        <v>28</v>
      </c>
      <c r="B567" s="194" t="s">
        <v>126</v>
      </c>
      <c r="C567" s="196">
        <v>55</v>
      </c>
      <c r="D567" s="194" t="s">
        <v>90</v>
      </c>
      <c r="E567" s="194" t="s">
        <v>412</v>
      </c>
      <c r="F567" s="196">
        <v>28022017</v>
      </c>
      <c r="G567" s="194" t="s">
        <v>573</v>
      </c>
      <c r="J567" s="195">
        <v>840763</v>
      </c>
      <c r="K567" s="202">
        <v>-1519456</v>
      </c>
      <c r="L567" s="200" t="s">
        <v>1385</v>
      </c>
    </row>
    <row r="568" spans="1:12" x14ac:dyDescent="0.25">
      <c r="A568" s="195">
        <v>28</v>
      </c>
      <c r="B568" s="194" t="s">
        <v>126</v>
      </c>
      <c r="C568" s="196">
        <v>55</v>
      </c>
      <c r="D568" s="194" t="s">
        <v>90</v>
      </c>
      <c r="E568" s="194" t="s">
        <v>412</v>
      </c>
      <c r="F568" s="196">
        <v>28022017</v>
      </c>
      <c r="G568" s="194" t="s">
        <v>604</v>
      </c>
      <c r="J568" s="195">
        <v>1201499</v>
      </c>
      <c r="K568" s="202">
        <v>-2720955</v>
      </c>
      <c r="L568" s="200" t="s">
        <v>1385</v>
      </c>
    </row>
    <row r="569" spans="1:12" x14ac:dyDescent="0.25">
      <c r="A569" s="195">
        <v>28</v>
      </c>
      <c r="B569" s="194" t="s">
        <v>126</v>
      </c>
      <c r="C569" s="196">
        <v>55</v>
      </c>
      <c r="D569" s="194" t="s">
        <v>90</v>
      </c>
      <c r="E569" s="194" t="s">
        <v>412</v>
      </c>
      <c r="F569" s="196">
        <v>28022017</v>
      </c>
      <c r="G569" s="194" t="s">
        <v>602</v>
      </c>
      <c r="J569" s="195">
        <v>1200124</v>
      </c>
      <c r="K569" s="202">
        <v>-3921079</v>
      </c>
      <c r="L569" s="200" t="s">
        <v>1385</v>
      </c>
    </row>
    <row r="570" spans="1:12" x14ac:dyDescent="0.25">
      <c r="A570" s="195">
        <v>28</v>
      </c>
      <c r="B570" s="194" t="s">
        <v>126</v>
      </c>
      <c r="C570" s="196">
        <v>55</v>
      </c>
      <c r="D570" s="194" t="s">
        <v>90</v>
      </c>
      <c r="E570" s="194" t="s">
        <v>412</v>
      </c>
      <c r="F570" s="196">
        <v>28022017</v>
      </c>
      <c r="G570" s="194" t="s">
        <v>591</v>
      </c>
      <c r="J570" s="195">
        <v>571737</v>
      </c>
      <c r="K570" s="202">
        <v>-4492816</v>
      </c>
      <c r="L570" s="200" t="s">
        <v>1385</v>
      </c>
    </row>
    <row r="571" spans="1:12" x14ac:dyDescent="0.25">
      <c r="A571" s="195">
        <v>28</v>
      </c>
      <c r="B571" s="194" t="s">
        <v>126</v>
      </c>
      <c r="C571" s="196">
        <v>55</v>
      </c>
      <c r="D571" s="194" t="s">
        <v>90</v>
      </c>
      <c r="E571" s="194" t="s">
        <v>412</v>
      </c>
      <c r="F571" s="196">
        <v>28022017</v>
      </c>
      <c r="G571" s="194" t="s">
        <v>579</v>
      </c>
      <c r="J571" s="195">
        <v>213470</v>
      </c>
      <c r="K571" s="202">
        <v>-4706286</v>
      </c>
      <c r="L571" s="200" t="s">
        <v>1385</v>
      </c>
    </row>
    <row r="572" spans="1:12" x14ac:dyDescent="0.25">
      <c r="A572" s="195">
        <v>28</v>
      </c>
      <c r="B572" s="194" t="s">
        <v>126</v>
      </c>
      <c r="C572" s="196">
        <v>55</v>
      </c>
      <c r="D572" s="194" t="s">
        <v>90</v>
      </c>
      <c r="E572" s="194" t="s">
        <v>412</v>
      </c>
      <c r="F572" s="196">
        <v>28022017</v>
      </c>
      <c r="G572" s="194" t="s">
        <v>575</v>
      </c>
      <c r="J572" s="195">
        <v>495145</v>
      </c>
      <c r="K572" s="202">
        <v>-5201431</v>
      </c>
      <c r="L572" s="200" t="s">
        <v>1385</v>
      </c>
    </row>
    <row r="573" spans="1:12" x14ac:dyDescent="0.25">
      <c r="A573" s="195">
        <v>28</v>
      </c>
      <c r="B573" s="194" t="s">
        <v>126</v>
      </c>
      <c r="C573" s="196">
        <v>55</v>
      </c>
      <c r="D573" s="194" t="s">
        <v>90</v>
      </c>
      <c r="E573" s="194" t="s">
        <v>412</v>
      </c>
      <c r="F573" s="196">
        <v>28022017</v>
      </c>
      <c r="G573" s="194" t="s">
        <v>589</v>
      </c>
      <c r="J573" s="195">
        <v>407146</v>
      </c>
      <c r="K573" s="202">
        <v>-5608577</v>
      </c>
      <c r="L573" s="200" t="s">
        <v>1385</v>
      </c>
    </row>
    <row r="574" spans="1:12" x14ac:dyDescent="0.25">
      <c r="A574" s="195">
        <v>28</v>
      </c>
      <c r="B574" s="194" t="s">
        <v>126</v>
      </c>
      <c r="C574" s="196">
        <v>55</v>
      </c>
      <c r="D574" s="194" t="s">
        <v>90</v>
      </c>
      <c r="E574" s="194" t="s">
        <v>412</v>
      </c>
      <c r="F574" s="196">
        <v>28022017</v>
      </c>
      <c r="G574" s="194" t="s">
        <v>585</v>
      </c>
      <c r="J574" s="195">
        <v>288000</v>
      </c>
      <c r="K574" s="202">
        <v>-5896577</v>
      </c>
      <c r="L574" s="200" t="s">
        <v>1385</v>
      </c>
    </row>
    <row r="575" spans="1:12" x14ac:dyDescent="0.25">
      <c r="A575" s="195">
        <v>28</v>
      </c>
      <c r="B575" s="194" t="s">
        <v>126</v>
      </c>
      <c r="C575" s="196">
        <v>55</v>
      </c>
      <c r="D575" s="194" t="s">
        <v>90</v>
      </c>
      <c r="E575" s="194" t="s">
        <v>412</v>
      </c>
      <c r="F575" s="196">
        <v>28022017</v>
      </c>
      <c r="G575" s="194" t="s">
        <v>569</v>
      </c>
      <c r="J575" s="195">
        <v>276936</v>
      </c>
      <c r="K575" s="202">
        <v>-6173513</v>
      </c>
      <c r="L575" s="200" t="s">
        <v>1385</v>
      </c>
    </row>
    <row r="576" spans="1:12" x14ac:dyDescent="0.25">
      <c r="A576" s="195">
        <v>28</v>
      </c>
      <c r="B576" s="194" t="s">
        <v>126</v>
      </c>
      <c r="C576" s="196">
        <v>55</v>
      </c>
      <c r="D576" s="194" t="s">
        <v>90</v>
      </c>
      <c r="E576" s="194" t="s">
        <v>412</v>
      </c>
      <c r="F576" s="196">
        <v>28022017</v>
      </c>
      <c r="G576" s="194" t="s">
        <v>1179</v>
      </c>
      <c r="J576" s="195">
        <v>416800</v>
      </c>
      <c r="K576" s="202">
        <v>-6590313</v>
      </c>
      <c r="L576" s="200" t="s">
        <v>1385</v>
      </c>
    </row>
    <row r="577" spans="1:12" x14ac:dyDescent="0.25">
      <c r="A577" s="195">
        <v>28</v>
      </c>
      <c r="B577" s="194" t="s">
        <v>126</v>
      </c>
      <c r="C577" s="196">
        <v>55</v>
      </c>
      <c r="D577" s="194" t="s">
        <v>90</v>
      </c>
      <c r="E577" s="194" t="s">
        <v>412</v>
      </c>
      <c r="F577" s="196">
        <v>28022017</v>
      </c>
      <c r="G577" s="194" t="s">
        <v>598</v>
      </c>
      <c r="J577" s="195">
        <v>247339</v>
      </c>
      <c r="K577" s="202">
        <v>-6837652</v>
      </c>
      <c r="L577" s="200" t="s">
        <v>1385</v>
      </c>
    </row>
    <row r="578" spans="1:12" x14ac:dyDescent="0.25">
      <c r="A578" s="195">
        <v>28</v>
      </c>
      <c r="B578" s="194" t="s">
        <v>126</v>
      </c>
      <c r="C578" s="196">
        <v>56</v>
      </c>
      <c r="D578" s="194" t="s">
        <v>90</v>
      </c>
      <c r="E578" s="194" t="s">
        <v>412</v>
      </c>
      <c r="F578" s="196">
        <v>28022017</v>
      </c>
      <c r="G578" s="194" t="s">
        <v>1316</v>
      </c>
      <c r="I578" s="195">
        <v>678693</v>
      </c>
      <c r="K578" s="202">
        <v>-6158959</v>
      </c>
      <c r="L578" s="200" t="s">
        <v>1385</v>
      </c>
    </row>
    <row r="579" spans="1:12" x14ac:dyDescent="0.25">
      <c r="A579" s="195">
        <v>28</v>
      </c>
      <c r="B579" s="194" t="s">
        <v>126</v>
      </c>
      <c r="C579" s="196">
        <v>56</v>
      </c>
      <c r="D579" s="194" t="s">
        <v>90</v>
      </c>
      <c r="E579" s="194" t="s">
        <v>412</v>
      </c>
      <c r="F579" s="196">
        <v>28022017</v>
      </c>
      <c r="G579" s="194" t="s">
        <v>1317</v>
      </c>
      <c r="I579" s="195">
        <v>840763</v>
      </c>
      <c r="K579" s="202">
        <v>-5318196</v>
      </c>
      <c r="L579" s="200" t="s">
        <v>1385</v>
      </c>
    </row>
    <row r="580" spans="1:12" x14ac:dyDescent="0.25">
      <c r="A580" s="195">
        <v>28</v>
      </c>
      <c r="B580" s="194" t="s">
        <v>126</v>
      </c>
      <c r="C580" s="196">
        <v>56</v>
      </c>
      <c r="D580" s="194" t="s">
        <v>90</v>
      </c>
      <c r="E580" s="194" t="s">
        <v>412</v>
      </c>
      <c r="F580" s="196">
        <v>28022017</v>
      </c>
      <c r="G580" s="194" t="s">
        <v>1318</v>
      </c>
      <c r="I580" s="195">
        <v>1201499</v>
      </c>
      <c r="K580" s="202">
        <v>-4116697</v>
      </c>
      <c r="L580" s="200" t="s">
        <v>1385</v>
      </c>
    </row>
    <row r="581" spans="1:12" x14ac:dyDescent="0.25">
      <c r="A581" s="195">
        <v>28</v>
      </c>
      <c r="B581" s="194" t="s">
        <v>126</v>
      </c>
      <c r="C581" s="196">
        <v>56</v>
      </c>
      <c r="D581" s="194" t="s">
        <v>90</v>
      </c>
      <c r="E581" s="194" t="s">
        <v>412</v>
      </c>
      <c r="F581" s="196">
        <v>28022017</v>
      </c>
      <c r="G581" s="194" t="s">
        <v>1319</v>
      </c>
      <c r="I581" s="195">
        <v>1200124</v>
      </c>
      <c r="K581" s="202">
        <v>-2916573</v>
      </c>
      <c r="L581" s="200" t="s">
        <v>1385</v>
      </c>
    </row>
    <row r="582" spans="1:12" x14ac:dyDescent="0.25">
      <c r="A582" s="195">
        <v>28</v>
      </c>
      <c r="B582" s="194" t="s">
        <v>126</v>
      </c>
      <c r="C582" s="196">
        <v>56</v>
      </c>
      <c r="D582" s="194" t="s">
        <v>90</v>
      </c>
      <c r="E582" s="194" t="s">
        <v>412</v>
      </c>
      <c r="F582" s="196">
        <v>28022017</v>
      </c>
      <c r="G582" s="194" t="s">
        <v>1320</v>
      </c>
      <c r="I582" s="195">
        <v>571737</v>
      </c>
      <c r="K582" s="202">
        <v>-2344836</v>
      </c>
      <c r="L582" s="200" t="s">
        <v>1385</v>
      </c>
    </row>
    <row r="583" spans="1:12" x14ac:dyDescent="0.25">
      <c r="A583" s="195">
        <v>28</v>
      </c>
      <c r="B583" s="194" t="s">
        <v>126</v>
      </c>
      <c r="C583" s="196">
        <v>56</v>
      </c>
      <c r="D583" s="194" t="s">
        <v>90</v>
      </c>
      <c r="E583" s="194" t="s">
        <v>412</v>
      </c>
      <c r="F583" s="196">
        <v>28022017</v>
      </c>
      <c r="G583" s="194" t="s">
        <v>1321</v>
      </c>
      <c r="I583" s="195">
        <v>213470</v>
      </c>
      <c r="K583" s="202">
        <v>-2131366</v>
      </c>
      <c r="L583" s="200" t="s">
        <v>1385</v>
      </c>
    </row>
    <row r="584" spans="1:12" x14ac:dyDescent="0.25">
      <c r="A584" s="195">
        <v>28</v>
      </c>
      <c r="B584" s="194" t="s">
        <v>126</v>
      </c>
      <c r="C584" s="196">
        <v>56</v>
      </c>
      <c r="D584" s="194" t="s">
        <v>90</v>
      </c>
      <c r="E584" s="194" t="s">
        <v>412</v>
      </c>
      <c r="F584" s="196">
        <v>28022017</v>
      </c>
      <c r="G584" s="194" t="s">
        <v>1322</v>
      </c>
      <c r="I584" s="195">
        <v>495145</v>
      </c>
      <c r="K584" s="202">
        <v>-1636221</v>
      </c>
      <c r="L584" s="200" t="s">
        <v>1385</v>
      </c>
    </row>
    <row r="585" spans="1:12" x14ac:dyDescent="0.25">
      <c r="A585" s="195">
        <v>28</v>
      </c>
      <c r="B585" s="194" t="s">
        <v>126</v>
      </c>
      <c r="C585" s="196">
        <v>56</v>
      </c>
      <c r="D585" s="194" t="s">
        <v>90</v>
      </c>
      <c r="E585" s="194" t="s">
        <v>412</v>
      </c>
      <c r="F585" s="196">
        <v>28022017</v>
      </c>
      <c r="G585" s="194" t="s">
        <v>1323</v>
      </c>
      <c r="I585" s="195">
        <v>407146</v>
      </c>
      <c r="K585" s="202">
        <v>-1229075</v>
      </c>
      <c r="L585" s="200" t="s">
        <v>1385</v>
      </c>
    </row>
    <row r="586" spans="1:12" x14ac:dyDescent="0.25">
      <c r="A586" s="195">
        <v>28</v>
      </c>
      <c r="B586" s="194" t="s">
        <v>126</v>
      </c>
      <c r="C586" s="196">
        <v>56</v>
      </c>
      <c r="D586" s="194" t="s">
        <v>90</v>
      </c>
      <c r="E586" s="194" t="s">
        <v>412</v>
      </c>
      <c r="F586" s="196">
        <v>28022017</v>
      </c>
      <c r="G586" s="194" t="s">
        <v>1324</v>
      </c>
      <c r="I586" s="195">
        <v>288000</v>
      </c>
      <c r="K586" s="202">
        <v>-941075</v>
      </c>
      <c r="L586" s="200" t="s">
        <v>1385</v>
      </c>
    </row>
    <row r="587" spans="1:12" x14ac:dyDescent="0.25">
      <c r="A587" s="195">
        <v>28</v>
      </c>
      <c r="B587" s="194" t="s">
        <v>126</v>
      </c>
      <c r="C587" s="196">
        <v>56</v>
      </c>
      <c r="D587" s="194" t="s">
        <v>90</v>
      </c>
      <c r="E587" s="194" t="s">
        <v>412</v>
      </c>
      <c r="F587" s="196">
        <v>28022017</v>
      </c>
      <c r="G587" s="194" t="s">
        <v>1325</v>
      </c>
      <c r="I587" s="195">
        <v>276936</v>
      </c>
      <c r="K587" s="202">
        <v>-664139</v>
      </c>
      <c r="L587" s="200" t="s">
        <v>1385</v>
      </c>
    </row>
    <row r="588" spans="1:12" x14ac:dyDescent="0.25">
      <c r="A588" s="195">
        <v>28</v>
      </c>
      <c r="B588" s="194" t="s">
        <v>126</v>
      </c>
      <c r="C588" s="196">
        <v>56</v>
      </c>
      <c r="D588" s="194" t="s">
        <v>90</v>
      </c>
      <c r="E588" s="194" t="s">
        <v>412</v>
      </c>
      <c r="F588" s="196">
        <v>28022017</v>
      </c>
      <c r="G588" s="194" t="s">
        <v>1326</v>
      </c>
      <c r="I588" s="195">
        <v>416800</v>
      </c>
      <c r="K588" s="202">
        <v>-247339</v>
      </c>
      <c r="L588" s="200" t="s">
        <v>1385</v>
      </c>
    </row>
    <row r="589" spans="1:12" x14ac:dyDescent="0.25">
      <c r="A589" s="195">
        <v>28</v>
      </c>
      <c r="B589" s="194" t="s">
        <v>126</v>
      </c>
      <c r="C589" s="196">
        <v>56</v>
      </c>
      <c r="D589" s="194" t="s">
        <v>90</v>
      </c>
      <c r="E589" s="194" t="s">
        <v>412</v>
      </c>
      <c r="F589" s="196">
        <v>28022017</v>
      </c>
      <c r="G589" s="194" t="s">
        <v>438</v>
      </c>
      <c r="I589" s="195">
        <v>247339</v>
      </c>
      <c r="K589" s="202">
        <v>0</v>
      </c>
    </row>
    <row r="590" spans="1:12" x14ac:dyDescent="0.25">
      <c r="G590" s="203" t="s">
        <v>1381</v>
      </c>
      <c r="I590" s="204">
        <v>6837652</v>
      </c>
      <c r="J590" s="204">
        <v>6837652</v>
      </c>
      <c r="K590" s="204">
        <v>0</v>
      </c>
    </row>
    <row r="591" spans="1:12" x14ac:dyDescent="0.25">
      <c r="G591" s="203" t="s">
        <v>1368</v>
      </c>
      <c r="I591" s="206">
        <v>14717894</v>
      </c>
      <c r="J591" s="206">
        <v>14717894</v>
      </c>
      <c r="K591" s="206">
        <v>0</v>
      </c>
    </row>
    <row r="592" spans="1:12" x14ac:dyDescent="0.25">
      <c r="A592" s="190" t="s">
        <v>1404</v>
      </c>
      <c r="I592" s="206">
        <v>14717894</v>
      </c>
      <c r="J592" s="206">
        <v>14717894</v>
      </c>
      <c r="K592" s="206">
        <v>0</v>
      </c>
      <c r="L592" s="194" t="s">
        <v>1379</v>
      </c>
    </row>
    <row r="593" spans="1:12" x14ac:dyDescent="0.25">
      <c r="A593" s="197" t="s">
        <v>605</v>
      </c>
    </row>
    <row r="594" spans="1:12" x14ac:dyDescent="0.25">
      <c r="A594" s="197" t="s">
        <v>81</v>
      </c>
      <c r="G594" s="198" t="s">
        <v>1370</v>
      </c>
      <c r="I594" s="199">
        <v>0</v>
      </c>
      <c r="J594" s="199">
        <v>0</v>
      </c>
      <c r="K594" s="199">
        <v>0</v>
      </c>
    </row>
    <row r="595" spans="1:12" x14ac:dyDescent="0.25">
      <c r="A595" s="200" t="s">
        <v>82</v>
      </c>
      <c r="B595" s="200" t="s">
        <v>83</v>
      </c>
      <c r="C595" s="201" t="s">
        <v>84</v>
      </c>
      <c r="D595" s="200" t="s">
        <v>85</v>
      </c>
      <c r="E595" s="200" t="s">
        <v>86</v>
      </c>
      <c r="F595" s="201" t="s">
        <v>87</v>
      </c>
      <c r="G595" s="200" t="s">
        <v>88</v>
      </c>
      <c r="I595" s="201" t="s">
        <v>1371</v>
      </c>
      <c r="J595" s="201" t="s">
        <v>1372</v>
      </c>
      <c r="K595" s="201" t="s">
        <v>89</v>
      </c>
    </row>
    <row r="596" spans="1:12" x14ac:dyDescent="0.25">
      <c r="A596" s="195">
        <v>1</v>
      </c>
      <c r="B596" s="194" t="s">
        <v>81</v>
      </c>
      <c r="C596" s="196">
        <v>1</v>
      </c>
      <c r="D596" s="194" t="s">
        <v>90</v>
      </c>
      <c r="F596" s="196">
        <v>0</v>
      </c>
      <c r="G596" s="194" t="s">
        <v>650</v>
      </c>
      <c r="J596" s="195">
        <v>10000</v>
      </c>
      <c r="K596" s="202">
        <v>-10000</v>
      </c>
      <c r="L596" s="200" t="s">
        <v>1385</v>
      </c>
    </row>
    <row r="597" spans="1:12" x14ac:dyDescent="0.25">
      <c r="A597" s="195">
        <v>31</v>
      </c>
      <c r="B597" s="194" t="s">
        <v>81</v>
      </c>
      <c r="C597" s="196">
        <v>137</v>
      </c>
      <c r="D597" s="194" t="s">
        <v>92</v>
      </c>
      <c r="E597" s="194" t="s">
        <v>412</v>
      </c>
      <c r="F597" s="196">
        <v>1</v>
      </c>
      <c r="G597" s="194" t="s">
        <v>622</v>
      </c>
      <c r="I597" s="195">
        <v>40000</v>
      </c>
      <c r="K597" s="202">
        <v>30000</v>
      </c>
      <c r="L597" s="200" t="s">
        <v>1373</v>
      </c>
    </row>
    <row r="598" spans="1:12" x14ac:dyDescent="0.25">
      <c r="A598" s="195">
        <v>31</v>
      </c>
      <c r="B598" s="194" t="s">
        <v>81</v>
      </c>
      <c r="C598" s="196">
        <v>138</v>
      </c>
      <c r="D598" s="194" t="s">
        <v>92</v>
      </c>
      <c r="E598" s="194" t="s">
        <v>412</v>
      </c>
      <c r="F598" s="196">
        <v>1</v>
      </c>
      <c r="G598" s="194" t="s">
        <v>622</v>
      </c>
      <c r="I598" s="195">
        <v>20000</v>
      </c>
      <c r="K598" s="202">
        <v>50000</v>
      </c>
      <c r="L598" s="200" t="s">
        <v>1373</v>
      </c>
    </row>
    <row r="599" spans="1:12" x14ac:dyDescent="0.25">
      <c r="A599" s="195">
        <v>31</v>
      </c>
      <c r="B599" s="194" t="s">
        <v>81</v>
      </c>
      <c r="C599" s="196">
        <v>145</v>
      </c>
      <c r="D599" s="194" t="s">
        <v>90</v>
      </c>
      <c r="E599" s="194" t="s">
        <v>412</v>
      </c>
      <c r="F599" s="196">
        <v>201701</v>
      </c>
      <c r="G599" s="194" t="s">
        <v>618</v>
      </c>
      <c r="J599" s="195">
        <v>5000</v>
      </c>
      <c r="K599" s="202">
        <v>45000</v>
      </c>
      <c r="L599" s="200" t="s">
        <v>1373</v>
      </c>
    </row>
    <row r="600" spans="1:12" x14ac:dyDescent="0.25">
      <c r="A600" s="195">
        <v>31</v>
      </c>
      <c r="B600" s="194" t="s">
        <v>81</v>
      </c>
      <c r="C600" s="196">
        <v>145</v>
      </c>
      <c r="D600" s="194" t="s">
        <v>90</v>
      </c>
      <c r="E600" s="194" t="s">
        <v>412</v>
      </c>
      <c r="F600" s="196">
        <v>201701</v>
      </c>
      <c r="G600" s="194" t="s">
        <v>616</v>
      </c>
      <c r="J600" s="195">
        <v>5000</v>
      </c>
      <c r="K600" s="202">
        <v>40000</v>
      </c>
      <c r="L600" s="200" t="s">
        <v>1373</v>
      </c>
    </row>
    <row r="601" spans="1:12" x14ac:dyDescent="0.25">
      <c r="A601" s="195">
        <v>31</v>
      </c>
      <c r="B601" s="194" t="s">
        <v>81</v>
      </c>
      <c r="C601" s="196">
        <v>145</v>
      </c>
      <c r="D601" s="194" t="s">
        <v>90</v>
      </c>
      <c r="E601" s="194" t="s">
        <v>412</v>
      </c>
      <c r="F601" s="196">
        <v>201701</v>
      </c>
      <c r="G601" s="194" t="s">
        <v>611</v>
      </c>
      <c r="J601" s="195">
        <v>5000</v>
      </c>
      <c r="K601" s="202">
        <v>35000</v>
      </c>
      <c r="L601" s="200" t="s">
        <v>1373</v>
      </c>
    </row>
    <row r="602" spans="1:12" x14ac:dyDescent="0.25">
      <c r="A602" s="195">
        <v>31</v>
      </c>
      <c r="B602" s="194" t="s">
        <v>81</v>
      </c>
      <c r="C602" s="196">
        <v>145</v>
      </c>
      <c r="D602" s="194" t="s">
        <v>90</v>
      </c>
      <c r="E602" s="194" t="s">
        <v>412</v>
      </c>
      <c r="F602" s="196">
        <v>201701</v>
      </c>
      <c r="G602" s="194" t="s">
        <v>621</v>
      </c>
      <c r="J602" s="195">
        <v>5000</v>
      </c>
      <c r="K602" s="202">
        <v>30000</v>
      </c>
      <c r="L602" s="200" t="s">
        <v>1373</v>
      </c>
    </row>
    <row r="603" spans="1:12" x14ac:dyDescent="0.25">
      <c r="A603" s="195">
        <v>31</v>
      </c>
      <c r="B603" s="194" t="s">
        <v>81</v>
      </c>
      <c r="C603" s="196">
        <v>146</v>
      </c>
      <c r="D603" s="194" t="s">
        <v>90</v>
      </c>
      <c r="E603" s="194" t="s">
        <v>412</v>
      </c>
      <c r="F603" s="196">
        <v>201702</v>
      </c>
      <c r="G603" s="194" t="s">
        <v>608</v>
      </c>
      <c r="J603" s="195">
        <v>40000</v>
      </c>
      <c r="K603" s="202">
        <v>-10000</v>
      </c>
      <c r="L603" s="200" t="s">
        <v>1385</v>
      </c>
    </row>
    <row r="604" spans="1:12" x14ac:dyDescent="0.25">
      <c r="G604" s="203" t="s">
        <v>1374</v>
      </c>
      <c r="I604" s="204">
        <v>60000</v>
      </c>
      <c r="J604" s="204">
        <v>70000</v>
      </c>
      <c r="K604" s="204">
        <v>-10000</v>
      </c>
      <c r="L604" s="205" t="s">
        <v>1385</v>
      </c>
    </row>
    <row r="605" spans="1:12" x14ac:dyDescent="0.25">
      <c r="G605" s="203" t="s">
        <v>1368</v>
      </c>
      <c r="I605" s="206">
        <v>60000</v>
      </c>
      <c r="J605" s="206">
        <v>70000</v>
      </c>
      <c r="K605" s="206">
        <v>-10000</v>
      </c>
      <c r="L605" s="203" t="s">
        <v>1379</v>
      </c>
    </row>
    <row r="606" spans="1:12" x14ac:dyDescent="0.25">
      <c r="A606" s="197" t="s">
        <v>126</v>
      </c>
      <c r="G606" s="198" t="s">
        <v>1370</v>
      </c>
      <c r="I606" s="199">
        <v>60000</v>
      </c>
      <c r="J606" s="199">
        <v>70000</v>
      </c>
      <c r="K606" s="199">
        <v>-10000</v>
      </c>
      <c r="L606" s="194" t="s">
        <v>1385</v>
      </c>
    </row>
    <row r="607" spans="1:12" x14ac:dyDescent="0.25">
      <c r="A607" s="200" t="s">
        <v>82</v>
      </c>
      <c r="B607" s="200" t="s">
        <v>83</v>
      </c>
      <c r="C607" s="201" t="s">
        <v>84</v>
      </c>
      <c r="D607" s="200" t="s">
        <v>85</v>
      </c>
      <c r="E607" s="200" t="s">
        <v>86</v>
      </c>
      <c r="F607" s="201" t="s">
        <v>87</v>
      </c>
      <c r="G607" s="200" t="s">
        <v>88</v>
      </c>
      <c r="I607" s="201" t="s">
        <v>1371</v>
      </c>
      <c r="J607" s="201" t="s">
        <v>1372</v>
      </c>
      <c r="K607" s="201" t="s">
        <v>89</v>
      </c>
    </row>
    <row r="608" spans="1:12" x14ac:dyDescent="0.25">
      <c r="A608" s="195">
        <v>28</v>
      </c>
      <c r="B608" s="194" t="s">
        <v>126</v>
      </c>
      <c r="C608" s="196">
        <v>55</v>
      </c>
      <c r="D608" s="194" t="s">
        <v>90</v>
      </c>
      <c r="E608" s="194" t="s">
        <v>412</v>
      </c>
      <c r="F608" s="196">
        <v>28022017</v>
      </c>
      <c r="G608" s="194" t="s">
        <v>618</v>
      </c>
      <c r="J608" s="195">
        <v>5000</v>
      </c>
      <c r="K608" s="202">
        <v>-15000</v>
      </c>
      <c r="L608" s="200" t="s">
        <v>1385</v>
      </c>
    </row>
    <row r="609" spans="1:12" x14ac:dyDescent="0.25">
      <c r="A609" s="195">
        <v>28</v>
      </c>
      <c r="B609" s="194" t="s">
        <v>126</v>
      </c>
      <c r="C609" s="196">
        <v>55</v>
      </c>
      <c r="D609" s="194" t="s">
        <v>90</v>
      </c>
      <c r="E609" s="194" t="s">
        <v>412</v>
      </c>
      <c r="F609" s="196">
        <v>28022017</v>
      </c>
      <c r="G609" s="194" t="s">
        <v>616</v>
      </c>
      <c r="J609" s="195">
        <v>5000</v>
      </c>
      <c r="K609" s="202">
        <v>-20000</v>
      </c>
      <c r="L609" s="200" t="s">
        <v>1385</v>
      </c>
    </row>
    <row r="610" spans="1:12" x14ac:dyDescent="0.25">
      <c r="A610" s="195">
        <v>28</v>
      </c>
      <c r="B610" s="194" t="s">
        <v>126</v>
      </c>
      <c r="C610" s="196">
        <v>55</v>
      </c>
      <c r="D610" s="194" t="s">
        <v>90</v>
      </c>
      <c r="E610" s="194" t="s">
        <v>412</v>
      </c>
      <c r="F610" s="196">
        <v>28022017</v>
      </c>
      <c r="G610" s="194" t="s">
        <v>611</v>
      </c>
      <c r="J610" s="195">
        <v>5000</v>
      </c>
      <c r="K610" s="202">
        <v>-25000</v>
      </c>
      <c r="L610" s="200" t="s">
        <v>1385</v>
      </c>
    </row>
    <row r="611" spans="1:12" x14ac:dyDescent="0.25">
      <c r="A611" s="195">
        <v>28</v>
      </c>
      <c r="B611" s="194" t="s">
        <v>126</v>
      </c>
      <c r="C611" s="196">
        <v>55</v>
      </c>
      <c r="D611" s="194" t="s">
        <v>90</v>
      </c>
      <c r="E611" s="194" t="s">
        <v>412</v>
      </c>
      <c r="F611" s="196">
        <v>28022017</v>
      </c>
      <c r="G611" s="194" t="s">
        <v>621</v>
      </c>
      <c r="J611" s="195">
        <v>5000</v>
      </c>
      <c r="K611" s="202">
        <v>-30000</v>
      </c>
      <c r="L611" s="200" t="s">
        <v>1385</v>
      </c>
    </row>
    <row r="612" spans="1:12" x14ac:dyDescent="0.25">
      <c r="A612" s="195">
        <v>28</v>
      </c>
      <c r="B612" s="194" t="s">
        <v>126</v>
      </c>
      <c r="C612" s="196">
        <v>65</v>
      </c>
      <c r="D612" s="194" t="s">
        <v>90</v>
      </c>
      <c r="E612" s="194" t="s">
        <v>412</v>
      </c>
      <c r="F612" s="196">
        <v>201702</v>
      </c>
      <c r="G612" s="194" t="s">
        <v>609</v>
      </c>
      <c r="I612" s="195">
        <v>30000</v>
      </c>
      <c r="K612" s="202">
        <v>0</v>
      </c>
    </row>
    <row r="613" spans="1:12" x14ac:dyDescent="0.25">
      <c r="G613" s="203" t="s">
        <v>1381</v>
      </c>
      <c r="I613" s="204">
        <v>30000</v>
      </c>
      <c r="J613" s="204">
        <v>20000</v>
      </c>
      <c r="K613" s="204">
        <v>10000</v>
      </c>
      <c r="L613" s="205" t="s">
        <v>1373</v>
      </c>
    </row>
    <row r="614" spans="1:12" x14ac:dyDescent="0.25">
      <c r="G614" s="203" t="s">
        <v>1368</v>
      </c>
      <c r="I614" s="206">
        <v>90000</v>
      </c>
      <c r="J614" s="206">
        <v>90000</v>
      </c>
      <c r="K614" s="206">
        <v>0</v>
      </c>
    </row>
    <row r="615" spans="1:12" x14ac:dyDescent="0.25">
      <c r="A615" s="190" t="s">
        <v>1405</v>
      </c>
      <c r="I615" s="206">
        <v>90000</v>
      </c>
      <c r="J615" s="206">
        <v>90000</v>
      </c>
      <c r="K615" s="206">
        <v>0</v>
      </c>
      <c r="L615" s="194" t="s">
        <v>1379</v>
      </c>
    </row>
    <row r="616" spans="1:12" x14ac:dyDescent="0.25">
      <c r="A616" s="197" t="s">
        <v>623</v>
      </c>
    </row>
    <row r="617" spans="1:12" x14ac:dyDescent="0.25">
      <c r="A617" s="197" t="s">
        <v>126</v>
      </c>
      <c r="G617" s="198" t="s">
        <v>1370</v>
      </c>
      <c r="I617" s="199">
        <v>0</v>
      </c>
      <c r="J617" s="199">
        <v>0</v>
      </c>
      <c r="K617" s="199">
        <v>0</v>
      </c>
    </row>
    <row r="618" spans="1:12" x14ac:dyDescent="0.25">
      <c r="A618" s="200" t="s">
        <v>82</v>
      </c>
      <c r="B618" s="200" t="s">
        <v>83</v>
      </c>
      <c r="C618" s="201" t="s">
        <v>84</v>
      </c>
      <c r="D618" s="200" t="s">
        <v>85</v>
      </c>
      <c r="E618" s="200" t="s">
        <v>86</v>
      </c>
      <c r="F618" s="201" t="s">
        <v>87</v>
      </c>
      <c r="G618" s="200" t="s">
        <v>88</v>
      </c>
      <c r="I618" s="201" t="s">
        <v>1371</v>
      </c>
      <c r="J618" s="201" t="s">
        <v>1372</v>
      </c>
      <c r="K618" s="201" t="s">
        <v>89</v>
      </c>
    </row>
    <row r="619" spans="1:12" x14ac:dyDescent="0.25">
      <c r="A619" s="195">
        <v>28</v>
      </c>
      <c r="B619" s="194" t="s">
        <v>126</v>
      </c>
      <c r="C619" s="196">
        <v>57</v>
      </c>
      <c r="D619" s="194" t="s">
        <v>92</v>
      </c>
      <c r="E619" s="194" t="s">
        <v>412</v>
      </c>
      <c r="F619" s="196">
        <v>201719</v>
      </c>
      <c r="G619" s="194" t="s">
        <v>625</v>
      </c>
      <c r="J619" s="195">
        <v>99613</v>
      </c>
      <c r="K619" s="202">
        <v>-99613</v>
      </c>
      <c r="L619" s="200" t="s">
        <v>1385</v>
      </c>
    </row>
    <row r="620" spans="1:12" x14ac:dyDescent="0.25">
      <c r="A620" s="195">
        <v>28</v>
      </c>
      <c r="B620" s="194" t="s">
        <v>126</v>
      </c>
      <c r="C620" s="196">
        <v>58</v>
      </c>
      <c r="D620" s="194" t="s">
        <v>92</v>
      </c>
      <c r="E620" s="194" t="s">
        <v>412</v>
      </c>
      <c r="F620" s="196">
        <v>201718</v>
      </c>
      <c r="G620" s="194" t="s">
        <v>624</v>
      </c>
      <c r="J620" s="195">
        <v>832162</v>
      </c>
      <c r="K620" s="202">
        <v>-931775</v>
      </c>
      <c r="L620" s="200" t="s">
        <v>1385</v>
      </c>
    </row>
    <row r="621" spans="1:12" x14ac:dyDescent="0.25">
      <c r="G621" s="203" t="s">
        <v>1381</v>
      </c>
      <c r="I621" s="204">
        <v>0</v>
      </c>
      <c r="J621" s="204">
        <v>931775</v>
      </c>
      <c r="K621" s="204">
        <v>-931775</v>
      </c>
      <c r="L621" s="205" t="s">
        <v>1385</v>
      </c>
    </row>
    <row r="622" spans="1:12" x14ac:dyDescent="0.25">
      <c r="G622" s="203" t="s">
        <v>1368</v>
      </c>
      <c r="I622" s="206">
        <v>0</v>
      </c>
      <c r="J622" s="206">
        <v>931775</v>
      </c>
      <c r="K622" s="206">
        <v>-931775</v>
      </c>
      <c r="L622" s="203" t="s">
        <v>1379</v>
      </c>
    </row>
    <row r="623" spans="1:12" x14ac:dyDescent="0.25">
      <c r="A623" s="190" t="s">
        <v>1406</v>
      </c>
      <c r="I623" s="206">
        <v>0</v>
      </c>
      <c r="J623" s="206">
        <v>931775</v>
      </c>
      <c r="K623" s="206">
        <v>-931775</v>
      </c>
      <c r="L623" s="194" t="s">
        <v>1379</v>
      </c>
    </row>
    <row r="624" spans="1:12" x14ac:dyDescent="0.25">
      <c r="A624" s="197" t="s">
        <v>626</v>
      </c>
    </row>
    <row r="625" spans="1:12" x14ac:dyDescent="0.25">
      <c r="A625" s="197" t="s">
        <v>81</v>
      </c>
      <c r="G625" s="198" t="s">
        <v>1370</v>
      </c>
      <c r="I625" s="199">
        <v>0</v>
      </c>
      <c r="J625" s="199">
        <v>0</v>
      </c>
      <c r="K625" s="199">
        <v>0</v>
      </c>
    </row>
    <row r="626" spans="1:12" x14ac:dyDescent="0.25">
      <c r="A626" s="200" t="s">
        <v>82</v>
      </c>
      <c r="B626" s="200" t="s">
        <v>83</v>
      </c>
      <c r="C626" s="201" t="s">
        <v>84</v>
      </c>
      <c r="D626" s="200" t="s">
        <v>85</v>
      </c>
      <c r="E626" s="200" t="s">
        <v>86</v>
      </c>
      <c r="F626" s="201" t="s">
        <v>87</v>
      </c>
      <c r="G626" s="200" t="s">
        <v>88</v>
      </c>
      <c r="I626" s="201" t="s">
        <v>1371</v>
      </c>
      <c r="J626" s="201" t="s">
        <v>1372</v>
      </c>
      <c r="K626" s="201" t="s">
        <v>89</v>
      </c>
    </row>
    <row r="627" spans="1:12" x14ac:dyDescent="0.25">
      <c r="A627" s="195">
        <v>1</v>
      </c>
      <c r="B627" s="194" t="s">
        <v>81</v>
      </c>
      <c r="C627" s="196">
        <v>1</v>
      </c>
      <c r="D627" s="194" t="s">
        <v>90</v>
      </c>
      <c r="F627" s="196">
        <v>0</v>
      </c>
      <c r="G627" s="194" t="s">
        <v>650</v>
      </c>
      <c r="J627" s="195">
        <v>29731618</v>
      </c>
      <c r="K627" s="202">
        <v>-29731618</v>
      </c>
      <c r="L627" s="200" t="s">
        <v>1385</v>
      </c>
    </row>
    <row r="628" spans="1:12" x14ac:dyDescent="0.25">
      <c r="A628" s="195">
        <v>31</v>
      </c>
      <c r="B628" s="194" t="s">
        <v>81</v>
      </c>
      <c r="C628" s="196">
        <v>151</v>
      </c>
      <c r="D628" s="194" t="s">
        <v>90</v>
      </c>
      <c r="E628" s="194" t="s">
        <v>441</v>
      </c>
      <c r="F628" s="196">
        <v>81</v>
      </c>
      <c r="G628" s="194" t="s">
        <v>1236</v>
      </c>
      <c r="I628" s="195">
        <v>2222222</v>
      </c>
      <c r="K628" s="202">
        <v>-27509396</v>
      </c>
      <c r="L628" s="200" t="s">
        <v>1385</v>
      </c>
    </row>
    <row r="629" spans="1:12" x14ac:dyDescent="0.25">
      <c r="A629" s="195">
        <v>31</v>
      </c>
      <c r="B629" s="194" t="s">
        <v>81</v>
      </c>
      <c r="C629" s="196">
        <v>151</v>
      </c>
      <c r="D629" s="194" t="s">
        <v>90</v>
      </c>
      <c r="E629" s="194" t="s">
        <v>412</v>
      </c>
      <c r="F629" s="196">
        <v>1</v>
      </c>
      <c r="G629" s="194" t="s">
        <v>444</v>
      </c>
      <c r="I629" s="195">
        <v>395979</v>
      </c>
      <c r="K629" s="202">
        <v>-27113417</v>
      </c>
      <c r="L629" s="200" t="s">
        <v>1385</v>
      </c>
    </row>
    <row r="630" spans="1:12" x14ac:dyDescent="0.25">
      <c r="G630" s="203" t="s">
        <v>1374</v>
      </c>
      <c r="I630" s="204">
        <v>2618201</v>
      </c>
      <c r="J630" s="204">
        <v>29731618</v>
      </c>
      <c r="K630" s="204">
        <v>-27113417</v>
      </c>
      <c r="L630" s="205" t="s">
        <v>1385</v>
      </c>
    </row>
    <row r="631" spans="1:12" x14ac:dyDescent="0.25">
      <c r="G631" s="203" t="s">
        <v>1368</v>
      </c>
      <c r="I631" s="206">
        <v>2618201</v>
      </c>
      <c r="J631" s="206">
        <v>29731618</v>
      </c>
      <c r="K631" s="206">
        <v>-27113417</v>
      </c>
      <c r="L631" s="203" t="s">
        <v>1379</v>
      </c>
    </row>
    <row r="632" spans="1:12" x14ac:dyDescent="0.25">
      <c r="A632" s="197" t="s">
        <v>126</v>
      </c>
      <c r="G632" s="198" t="s">
        <v>1370</v>
      </c>
      <c r="I632" s="199">
        <v>2618201</v>
      </c>
      <c r="J632" s="199">
        <v>29731618</v>
      </c>
      <c r="K632" s="199">
        <v>-27113417</v>
      </c>
      <c r="L632" s="194" t="s">
        <v>1385</v>
      </c>
    </row>
    <row r="633" spans="1:12" x14ac:dyDescent="0.25">
      <c r="A633" s="200" t="s">
        <v>82</v>
      </c>
      <c r="B633" s="200" t="s">
        <v>83</v>
      </c>
      <c r="C633" s="201" t="s">
        <v>84</v>
      </c>
      <c r="D633" s="200" t="s">
        <v>85</v>
      </c>
      <c r="E633" s="200" t="s">
        <v>86</v>
      </c>
      <c r="F633" s="201" t="s">
        <v>87</v>
      </c>
      <c r="G633" s="200" t="s">
        <v>88</v>
      </c>
      <c r="I633" s="201" t="s">
        <v>1371</v>
      </c>
      <c r="J633" s="201" t="s">
        <v>1372</v>
      </c>
      <c r="K633" s="201" t="s">
        <v>89</v>
      </c>
    </row>
    <row r="634" spans="1:12" x14ac:dyDescent="0.25">
      <c r="A634" s="195">
        <v>28</v>
      </c>
      <c r="B634" s="194" t="s">
        <v>126</v>
      </c>
      <c r="C634" s="196">
        <v>69</v>
      </c>
      <c r="D634" s="194" t="s">
        <v>90</v>
      </c>
      <c r="E634" s="194" t="s">
        <v>443</v>
      </c>
      <c r="F634" s="196">
        <v>1907</v>
      </c>
      <c r="G634" s="194" t="s">
        <v>552</v>
      </c>
      <c r="I634" s="195">
        <v>19546637</v>
      </c>
      <c r="K634" s="202">
        <v>-7566780</v>
      </c>
      <c r="L634" s="200" t="s">
        <v>1385</v>
      </c>
    </row>
    <row r="635" spans="1:12" x14ac:dyDescent="0.25">
      <c r="A635" s="195">
        <v>28</v>
      </c>
      <c r="B635" s="194" t="s">
        <v>126</v>
      </c>
      <c r="C635" s="196">
        <v>69</v>
      </c>
      <c r="D635" s="194" t="s">
        <v>90</v>
      </c>
      <c r="E635" s="194" t="s">
        <v>443</v>
      </c>
      <c r="F635" s="196">
        <v>320628</v>
      </c>
      <c r="G635" s="194" t="s">
        <v>1233</v>
      </c>
      <c r="I635" s="195">
        <v>204773</v>
      </c>
      <c r="K635" s="202">
        <v>-7362007</v>
      </c>
      <c r="L635" s="200" t="s">
        <v>1385</v>
      </c>
    </row>
    <row r="636" spans="1:12" x14ac:dyDescent="0.25">
      <c r="A636" s="195">
        <v>28</v>
      </c>
      <c r="B636" s="194" t="s">
        <v>126</v>
      </c>
      <c r="C636" s="196">
        <v>69</v>
      </c>
      <c r="D636" s="194" t="s">
        <v>90</v>
      </c>
      <c r="E636" s="194" t="s">
        <v>412</v>
      </c>
      <c r="F636" s="196">
        <v>26600133</v>
      </c>
      <c r="G636" s="194" t="s">
        <v>1358</v>
      </c>
      <c r="I636" s="195">
        <v>112772</v>
      </c>
      <c r="K636" s="202">
        <v>-7249235</v>
      </c>
      <c r="L636" s="200" t="s">
        <v>1385</v>
      </c>
    </row>
    <row r="637" spans="1:12" x14ac:dyDescent="0.25">
      <c r="A637" s="195">
        <v>28</v>
      </c>
      <c r="B637" s="194" t="s">
        <v>126</v>
      </c>
      <c r="C637" s="196">
        <v>69</v>
      </c>
      <c r="D637" s="194" t="s">
        <v>90</v>
      </c>
      <c r="E637" s="194" t="s">
        <v>412</v>
      </c>
      <c r="F637" s="196">
        <v>1</v>
      </c>
      <c r="G637" s="194" t="s">
        <v>628</v>
      </c>
      <c r="I637" s="195">
        <v>51621</v>
      </c>
      <c r="K637" s="202">
        <v>-7197614</v>
      </c>
      <c r="L637" s="200" t="s">
        <v>1385</v>
      </c>
    </row>
    <row r="638" spans="1:12" x14ac:dyDescent="0.25">
      <c r="G638" s="203" t="s">
        <v>1381</v>
      </c>
      <c r="I638" s="204">
        <v>19915803</v>
      </c>
      <c r="J638" s="204">
        <v>0</v>
      </c>
      <c r="K638" s="204">
        <v>19915803</v>
      </c>
      <c r="L638" s="205" t="s">
        <v>1373</v>
      </c>
    </row>
    <row r="639" spans="1:12" x14ac:dyDescent="0.25">
      <c r="G639" s="203" t="s">
        <v>1368</v>
      </c>
      <c r="I639" s="206">
        <v>22534004</v>
      </c>
      <c r="J639" s="206">
        <v>29731618</v>
      </c>
      <c r="K639" s="206">
        <v>-7197614</v>
      </c>
      <c r="L639" s="203" t="s">
        <v>1379</v>
      </c>
    </row>
    <row r="640" spans="1:12" x14ac:dyDescent="0.25">
      <c r="A640" s="190" t="s">
        <v>1407</v>
      </c>
      <c r="I640" s="206">
        <v>22534004</v>
      </c>
      <c r="J640" s="206">
        <v>29731618</v>
      </c>
      <c r="K640" s="206">
        <v>-7197614</v>
      </c>
      <c r="L640" s="194" t="s">
        <v>1379</v>
      </c>
    </row>
    <row r="641" spans="1:12" x14ac:dyDescent="0.25">
      <c r="A641" s="197" t="s">
        <v>629</v>
      </c>
    </row>
    <row r="642" spans="1:12" x14ac:dyDescent="0.25">
      <c r="A642" s="197" t="s">
        <v>81</v>
      </c>
      <c r="G642" s="198" t="s">
        <v>1370</v>
      </c>
      <c r="I642" s="199">
        <v>0</v>
      </c>
      <c r="J642" s="199">
        <v>0</v>
      </c>
      <c r="K642" s="199">
        <v>0</v>
      </c>
    </row>
    <row r="643" spans="1:12" x14ac:dyDescent="0.25">
      <c r="A643" s="200" t="s">
        <v>82</v>
      </c>
      <c r="B643" s="200" t="s">
        <v>83</v>
      </c>
      <c r="C643" s="201" t="s">
        <v>84</v>
      </c>
      <c r="D643" s="200" t="s">
        <v>85</v>
      </c>
      <c r="E643" s="200" t="s">
        <v>86</v>
      </c>
      <c r="F643" s="201" t="s">
        <v>87</v>
      </c>
      <c r="G643" s="200" t="s">
        <v>88</v>
      </c>
      <c r="I643" s="201" t="s">
        <v>1371</v>
      </c>
      <c r="J643" s="201" t="s">
        <v>1372</v>
      </c>
      <c r="K643" s="201" t="s">
        <v>89</v>
      </c>
    </row>
    <row r="644" spans="1:12" x14ac:dyDescent="0.25">
      <c r="A644" s="195">
        <v>1</v>
      </c>
      <c r="B644" s="194" t="s">
        <v>81</v>
      </c>
      <c r="C644" s="196">
        <v>1</v>
      </c>
      <c r="D644" s="194" t="s">
        <v>90</v>
      </c>
      <c r="F644" s="196">
        <v>0</v>
      </c>
      <c r="G644" s="194" t="s">
        <v>650</v>
      </c>
      <c r="J644" s="195">
        <v>7769135</v>
      </c>
      <c r="K644" s="202">
        <v>-7769135</v>
      </c>
      <c r="L644" s="200" t="s">
        <v>1385</v>
      </c>
    </row>
    <row r="645" spans="1:12" x14ac:dyDescent="0.25">
      <c r="G645" s="203" t="s">
        <v>1374</v>
      </c>
      <c r="I645" s="204">
        <v>0</v>
      </c>
      <c r="J645" s="204">
        <v>7769135</v>
      </c>
      <c r="K645" s="204">
        <v>-7769135</v>
      </c>
      <c r="L645" s="205" t="s">
        <v>1385</v>
      </c>
    </row>
    <row r="646" spans="1:12" x14ac:dyDescent="0.25">
      <c r="G646" s="203" t="s">
        <v>1368</v>
      </c>
      <c r="I646" s="206">
        <v>0</v>
      </c>
      <c r="J646" s="206">
        <v>7769135</v>
      </c>
      <c r="K646" s="206">
        <v>-7769135</v>
      </c>
      <c r="L646" s="203" t="s">
        <v>1379</v>
      </c>
    </row>
    <row r="647" spans="1:12" x14ac:dyDescent="0.25">
      <c r="A647" s="190" t="s">
        <v>1408</v>
      </c>
      <c r="I647" s="206">
        <v>0</v>
      </c>
      <c r="J647" s="206">
        <v>7769135</v>
      </c>
      <c r="K647" s="206">
        <v>-7769135</v>
      </c>
      <c r="L647" s="194" t="s">
        <v>1379</v>
      </c>
    </row>
    <row r="648" spans="1:12" x14ac:dyDescent="0.25">
      <c r="A648" s="197" t="s">
        <v>1409</v>
      </c>
    </row>
    <row r="649" spans="1:12" x14ac:dyDescent="0.25">
      <c r="A649" s="197" t="s">
        <v>81</v>
      </c>
      <c r="G649" s="198" t="s">
        <v>1370</v>
      </c>
      <c r="I649" s="199">
        <v>0</v>
      </c>
      <c r="J649" s="199">
        <v>0</v>
      </c>
      <c r="K649" s="199">
        <v>0</v>
      </c>
    </row>
    <row r="650" spans="1:12" x14ac:dyDescent="0.25">
      <c r="A650" s="200" t="s">
        <v>82</v>
      </c>
      <c r="B650" s="200" t="s">
        <v>83</v>
      </c>
      <c r="C650" s="201" t="s">
        <v>84</v>
      </c>
      <c r="D650" s="200" t="s">
        <v>85</v>
      </c>
      <c r="E650" s="200" t="s">
        <v>86</v>
      </c>
      <c r="F650" s="201" t="s">
        <v>87</v>
      </c>
      <c r="G650" s="200" t="s">
        <v>88</v>
      </c>
      <c r="I650" s="201" t="s">
        <v>1371</v>
      </c>
      <c r="J650" s="201" t="s">
        <v>1372</v>
      </c>
      <c r="K650" s="201" t="s">
        <v>89</v>
      </c>
    </row>
    <row r="651" spans="1:12" x14ac:dyDescent="0.25">
      <c r="A651" s="195">
        <v>30</v>
      </c>
      <c r="B651" s="194" t="s">
        <v>81</v>
      </c>
      <c r="C651" s="196">
        <v>98</v>
      </c>
      <c r="D651" s="194" t="s">
        <v>92</v>
      </c>
      <c r="F651" s="196">
        <v>0</v>
      </c>
      <c r="G651" s="194" t="s">
        <v>995</v>
      </c>
      <c r="I651" s="195">
        <v>1333558</v>
      </c>
      <c r="K651" s="202">
        <v>1333558</v>
      </c>
      <c r="L651" s="200" t="s">
        <v>1373</v>
      </c>
    </row>
    <row r="652" spans="1:12" x14ac:dyDescent="0.25">
      <c r="A652" s="195">
        <v>31</v>
      </c>
      <c r="B652" s="194" t="s">
        <v>81</v>
      </c>
      <c r="C652" s="196">
        <v>145</v>
      </c>
      <c r="D652" s="194" t="s">
        <v>90</v>
      </c>
      <c r="F652" s="196">
        <v>0</v>
      </c>
      <c r="G652" s="194" t="s">
        <v>1180</v>
      </c>
      <c r="J652" s="195">
        <v>127007</v>
      </c>
      <c r="K652" s="202">
        <v>1206551</v>
      </c>
      <c r="L652" s="200" t="s">
        <v>1373</v>
      </c>
    </row>
    <row r="653" spans="1:12" x14ac:dyDescent="0.25">
      <c r="A653" s="195">
        <v>31</v>
      </c>
      <c r="B653" s="194" t="s">
        <v>81</v>
      </c>
      <c r="C653" s="196">
        <v>145</v>
      </c>
      <c r="D653" s="194" t="s">
        <v>90</v>
      </c>
      <c r="F653" s="196">
        <v>0</v>
      </c>
      <c r="G653" s="194" t="s">
        <v>1181</v>
      </c>
      <c r="J653" s="195">
        <v>378911</v>
      </c>
      <c r="K653" s="202">
        <v>827640</v>
      </c>
      <c r="L653" s="200" t="s">
        <v>1373</v>
      </c>
    </row>
    <row r="654" spans="1:12" x14ac:dyDescent="0.25">
      <c r="A654" s="195">
        <v>31</v>
      </c>
      <c r="B654" s="194" t="s">
        <v>81</v>
      </c>
      <c r="C654" s="196">
        <v>145</v>
      </c>
      <c r="D654" s="194" t="s">
        <v>90</v>
      </c>
      <c r="F654" s="196">
        <v>0</v>
      </c>
      <c r="G654" s="194" t="s">
        <v>1182</v>
      </c>
      <c r="J654" s="195">
        <v>271047</v>
      </c>
      <c r="K654" s="202">
        <v>556593</v>
      </c>
      <c r="L654" s="200" t="s">
        <v>1373</v>
      </c>
    </row>
    <row r="655" spans="1:12" x14ac:dyDescent="0.25">
      <c r="A655" s="195">
        <v>31</v>
      </c>
      <c r="B655" s="194" t="s">
        <v>81</v>
      </c>
      <c r="C655" s="196">
        <v>145</v>
      </c>
      <c r="D655" s="194" t="s">
        <v>90</v>
      </c>
      <c r="F655" s="196">
        <v>0</v>
      </c>
      <c r="G655" s="194" t="s">
        <v>1183</v>
      </c>
      <c r="J655" s="195">
        <v>253207</v>
      </c>
      <c r="K655" s="202">
        <v>303386</v>
      </c>
      <c r="L655" s="200" t="s">
        <v>1373</v>
      </c>
    </row>
    <row r="656" spans="1:12" x14ac:dyDescent="0.25">
      <c r="A656" s="195">
        <v>31</v>
      </c>
      <c r="B656" s="194" t="s">
        <v>81</v>
      </c>
      <c r="C656" s="196">
        <v>145</v>
      </c>
      <c r="D656" s="194" t="s">
        <v>90</v>
      </c>
      <c r="F656" s="196">
        <v>0</v>
      </c>
      <c r="G656" s="194" t="s">
        <v>1184</v>
      </c>
      <c r="J656" s="195">
        <v>164325</v>
      </c>
      <c r="K656" s="202">
        <v>139061</v>
      </c>
      <c r="L656" s="200" t="s">
        <v>1373</v>
      </c>
    </row>
    <row r="657" spans="1:12" x14ac:dyDescent="0.25">
      <c r="A657" s="195">
        <v>31</v>
      </c>
      <c r="B657" s="194" t="s">
        <v>81</v>
      </c>
      <c r="C657" s="196">
        <v>145</v>
      </c>
      <c r="D657" s="194" t="s">
        <v>90</v>
      </c>
      <c r="F657" s="196">
        <v>0</v>
      </c>
      <c r="G657" s="194" t="s">
        <v>1185</v>
      </c>
      <c r="J657" s="195">
        <v>99949</v>
      </c>
      <c r="K657" s="202">
        <v>39112</v>
      </c>
      <c r="L657" s="200" t="s">
        <v>1373</v>
      </c>
    </row>
    <row r="658" spans="1:12" x14ac:dyDescent="0.25">
      <c r="A658" s="195">
        <v>31</v>
      </c>
      <c r="B658" s="194" t="s">
        <v>81</v>
      </c>
      <c r="C658" s="196">
        <v>145</v>
      </c>
      <c r="D658" s="194" t="s">
        <v>90</v>
      </c>
      <c r="F658" s="196">
        <v>0</v>
      </c>
      <c r="G658" s="194" t="s">
        <v>1186</v>
      </c>
      <c r="J658" s="195">
        <v>4984</v>
      </c>
      <c r="K658" s="202">
        <v>34128</v>
      </c>
      <c r="L658" s="200" t="s">
        <v>1373</v>
      </c>
    </row>
    <row r="659" spans="1:12" x14ac:dyDescent="0.25">
      <c r="A659" s="195">
        <v>31</v>
      </c>
      <c r="B659" s="194" t="s">
        <v>81</v>
      </c>
      <c r="C659" s="196">
        <v>145</v>
      </c>
      <c r="D659" s="194" t="s">
        <v>90</v>
      </c>
      <c r="F659" s="196">
        <v>0</v>
      </c>
      <c r="G659" s="194" t="s">
        <v>1187</v>
      </c>
      <c r="J659" s="195">
        <v>11241</v>
      </c>
      <c r="K659" s="202">
        <v>22887</v>
      </c>
      <c r="L659" s="200" t="s">
        <v>1373</v>
      </c>
    </row>
    <row r="660" spans="1:12" x14ac:dyDescent="0.25">
      <c r="A660" s="195">
        <v>31</v>
      </c>
      <c r="B660" s="194" t="s">
        <v>81</v>
      </c>
      <c r="C660" s="196">
        <v>145</v>
      </c>
      <c r="D660" s="194" t="s">
        <v>90</v>
      </c>
      <c r="F660" s="196">
        <v>0</v>
      </c>
      <c r="G660" s="194" t="s">
        <v>1188</v>
      </c>
      <c r="J660" s="195">
        <v>7495</v>
      </c>
      <c r="K660" s="202">
        <v>15392</v>
      </c>
      <c r="L660" s="200" t="s">
        <v>1373</v>
      </c>
    </row>
    <row r="661" spans="1:12" x14ac:dyDescent="0.25">
      <c r="A661" s="195">
        <v>31</v>
      </c>
      <c r="B661" s="194" t="s">
        <v>81</v>
      </c>
      <c r="C661" s="196">
        <v>145</v>
      </c>
      <c r="D661" s="194" t="s">
        <v>90</v>
      </c>
      <c r="F661" s="196">
        <v>0</v>
      </c>
      <c r="G661" s="194" t="s">
        <v>1189</v>
      </c>
      <c r="J661" s="195">
        <v>8969</v>
      </c>
      <c r="K661" s="202">
        <v>6423</v>
      </c>
      <c r="L661" s="200" t="s">
        <v>1373</v>
      </c>
    </row>
    <row r="662" spans="1:12" x14ac:dyDescent="0.25">
      <c r="A662" s="195">
        <v>31</v>
      </c>
      <c r="B662" s="194" t="s">
        <v>81</v>
      </c>
      <c r="C662" s="196">
        <v>145</v>
      </c>
      <c r="D662" s="194" t="s">
        <v>90</v>
      </c>
      <c r="F662" s="196">
        <v>0</v>
      </c>
      <c r="G662" s="194" t="s">
        <v>1190</v>
      </c>
      <c r="J662" s="195">
        <v>6423</v>
      </c>
      <c r="K662" s="202">
        <v>0</v>
      </c>
    </row>
    <row r="663" spans="1:12" x14ac:dyDescent="0.25">
      <c r="G663" s="203" t="s">
        <v>1374</v>
      </c>
      <c r="I663" s="204">
        <v>1333558</v>
      </c>
      <c r="J663" s="204">
        <v>1333558</v>
      </c>
      <c r="K663" s="204">
        <v>0</v>
      </c>
    </row>
    <row r="664" spans="1:12" x14ac:dyDescent="0.25">
      <c r="G664" s="203" t="s">
        <v>1368</v>
      </c>
      <c r="I664" s="206">
        <v>1333558</v>
      </c>
      <c r="J664" s="206">
        <v>1333558</v>
      </c>
      <c r="K664" s="206">
        <v>0</v>
      </c>
    </row>
    <row r="665" spans="1:12" x14ac:dyDescent="0.25">
      <c r="A665" s="197" t="s">
        <v>126</v>
      </c>
      <c r="G665" s="198" t="s">
        <v>1370</v>
      </c>
      <c r="I665" s="199">
        <v>1333558</v>
      </c>
      <c r="J665" s="199">
        <v>1333558</v>
      </c>
      <c r="K665" s="199">
        <v>0</v>
      </c>
    </row>
    <row r="666" spans="1:12" x14ac:dyDescent="0.25">
      <c r="A666" s="200" t="s">
        <v>82</v>
      </c>
      <c r="B666" s="200" t="s">
        <v>83</v>
      </c>
      <c r="C666" s="201" t="s">
        <v>84</v>
      </c>
      <c r="D666" s="200" t="s">
        <v>85</v>
      </c>
      <c r="E666" s="200" t="s">
        <v>86</v>
      </c>
      <c r="F666" s="201" t="s">
        <v>87</v>
      </c>
      <c r="G666" s="200" t="s">
        <v>88</v>
      </c>
      <c r="I666" s="201" t="s">
        <v>1371</v>
      </c>
      <c r="J666" s="201" t="s">
        <v>1372</v>
      </c>
      <c r="K666" s="201" t="s">
        <v>89</v>
      </c>
    </row>
    <row r="667" spans="1:12" x14ac:dyDescent="0.25">
      <c r="A667" s="195">
        <v>28</v>
      </c>
      <c r="B667" s="194" t="s">
        <v>126</v>
      </c>
      <c r="C667" s="196">
        <v>55</v>
      </c>
      <c r="D667" s="194" t="s">
        <v>90</v>
      </c>
      <c r="F667" s="196">
        <v>0</v>
      </c>
      <c r="G667" s="194" t="s">
        <v>1180</v>
      </c>
      <c r="J667" s="195">
        <v>24920</v>
      </c>
      <c r="K667" s="202">
        <v>-24920</v>
      </c>
      <c r="L667" s="200" t="s">
        <v>1385</v>
      </c>
    </row>
    <row r="668" spans="1:12" x14ac:dyDescent="0.25">
      <c r="A668" s="195">
        <v>28</v>
      </c>
      <c r="B668" s="194" t="s">
        <v>126</v>
      </c>
      <c r="C668" s="196">
        <v>55</v>
      </c>
      <c r="D668" s="194" t="s">
        <v>90</v>
      </c>
      <c r="F668" s="196">
        <v>0</v>
      </c>
      <c r="G668" s="194" t="s">
        <v>1181</v>
      </c>
      <c r="J668" s="195">
        <v>60047</v>
      </c>
      <c r="K668" s="202">
        <v>-84967</v>
      </c>
      <c r="L668" s="200" t="s">
        <v>1385</v>
      </c>
    </row>
    <row r="669" spans="1:12" x14ac:dyDescent="0.25">
      <c r="A669" s="195">
        <v>28</v>
      </c>
      <c r="B669" s="194" t="s">
        <v>126</v>
      </c>
      <c r="C669" s="196">
        <v>55</v>
      </c>
      <c r="D669" s="194" t="s">
        <v>90</v>
      </c>
      <c r="F669" s="196">
        <v>0</v>
      </c>
      <c r="G669" s="194" t="s">
        <v>1182</v>
      </c>
      <c r="J669" s="195">
        <v>26641</v>
      </c>
      <c r="K669" s="202">
        <v>-111608</v>
      </c>
      <c r="L669" s="200" t="s">
        <v>1385</v>
      </c>
    </row>
    <row r="670" spans="1:12" x14ac:dyDescent="0.25">
      <c r="A670" s="195">
        <v>28</v>
      </c>
      <c r="B670" s="194" t="s">
        <v>126</v>
      </c>
      <c r="C670" s="196">
        <v>55</v>
      </c>
      <c r="D670" s="194" t="s">
        <v>90</v>
      </c>
      <c r="F670" s="196">
        <v>0</v>
      </c>
      <c r="G670" s="194" t="s">
        <v>1183</v>
      </c>
      <c r="J670" s="195">
        <v>44845</v>
      </c>
      <c r="K670" s="202">
        <v>-156453</v>
      </c>
      <c r="L670" s="200" t="s">
        <v>1385</v>
      </c>
    </row>
    <row r="671" spans="1:12" x14ac:dyDescent="0.25">
      <c r="A671" s="195">
        <v>28</v>
      </c>
      <c r="B671" s="194" t="s">
        <v>126</v>
      </c>
      <c r="C671" s="196">
        <v>55</v>
      </c>
      <c r="D671" s="194" t="s">
        <v>90</v>
      </c>
      <c r="F671" s="196">
        <v>0</v>
      </c>
      <c r="G671" s="194" t="s">
        <v>1184</v>
      </c>
      <c r="J671" s="195">
        <v>30241</v>
      </c>
      <c r="K671" s="202">
        <v>-186694</v>
      </c>
      <c r="L671" s="200" t="s">
        <v>1385</v>
      </c>
    </row>
    <row r="672" spans="1:12" x14ac:dyDescent="0.25">
      <c r="A672" s="195">
        <v>28</v>
      </c>
      <c r="B672" s="194" t="s">
        <v>126</v>
      </c>
      <c r="C672" s="196">
        <v>55</v>
      </c>
      <c r="D672" s="194" t="s">
        <v>90</v>
      </c>
      <c r="F672" s="196">
        <v>0</v>
      </c>
      <c r="G672" s="194" t="s">
        <v>1185</v>
      </c>
      <c r="J672" s="195">
        <v>106126</v>
      </c>
      <c r="K672" s="202">
        <v>-292820</v>
      </c>
      <c r="L672" s="200" t="s">
        <v>1385</v>
      </c>
    </row>
    <row r="673" spans="1:12" x14ac:dyDescent="0.25">
      <c r="A673" s="195">
        <v>28</v>
      </c>
      <c r="B673" s="194" t="s">
        <v>126</v>
      </c>
      <c r="C673" s="196">
        <v>55</v>
      </c>
      <c r="D673" s="194" t="s">
        <v>90</v>
      </c>
      <c r="F673" s="196">
        <v>0</v>
      </c>
      <c r="G673" s="194" t="s">
        <v>1186</v>
      </c>
      <c r="J673" s="195">
        <v>107071</v>
      </c>
      <c r="K673" s="202">
        <v>-399891</v>
      </c>
      <c r="L673" s="200" t="s">
        <v>1385</v>
      </c>
    </row>
    <row r="674" spans="1:12" x14ac:dyDescent="0.25">
      <c r="A674" s="195">
        <v>28</v>
      </c>
      <c r="B674" s="194" t="s">
        <v>126</v>
      </c>
      <c r="C674" s="196">
        <v>55</v>
      </c>
      <c r="D674" s="194" t="s">
        <v>90</v>
      </c>
      <c r="F674" s="196">
        <v>0</v>
      </c>
      <c r="G674" s="194" t="s">
        <v>1187</v>
      </c>
      <c r="J674" s="195">
        <v>301799</v>
      </c>
      <c r="K674" s="202">
        <v>-701690</v>
      </c>
      <c r="L674" s="200" t="s">
        <v>1385</v>
      </c>
    </row>
    <row r="675" spans="1:12" x14ac:dyDescent="0.25">
      <c r="A675" s="195">
        <v>28</v>
      </c>
      <c r="B675" s="194" t="s">
        <v>126</v>
      </c>
      <c r="C675" s="196">
        <v>55</v>
      </c>
      <c r="D675" s="194" t="s">
        <v>90</v>
      </c>
      <c r="F675" s="196">
        <v>0</v>
      </c>
      <c r="G675" s="194" t="s">
        <v>1188</v>
      </c>
      <c r="J675" s="195">
        <v>160318</v>
      </c>
      <c r="K675" s="202">
        <v>-862008</v>
      </c>
      <c r="L675" s="200" t="s">
        <v>1385</v>
      </c>
    </row>
    <row r="676" spans="1:12" x14ac:dyDescent="0.25">
      <c r="A676" s="195">
        <v>28</v>
      </c>
      <c r="B676" s="194" t="s">
        <v>126</v>
      </c>
      <c r="C676" s="196">
        <v>55</v>
      </c>
      <c r="D676" s="194" t="s">
        <v>90</v>
      </c>
      <c r="F676" s="196">
        <v>0</v>
      </c>
      <c r="G676" s="194" t="s">
        <v>1189</v>
      </c>
      <c r="J676" s="195">
        <v>209957</v>
      </c>
      <c r="K676" s="202">
        <v>-1071965</v>
      </c>
      <c r="L676" s="200" t="s">
        <v>1385</v>
      </c>
    </row>
    <row r="677" spans="1:12" x14ac:dyDescent="0.25">
      <c r="A677" s="195">
        <v>28</v>
      </c>
      <c r="B677" s="194" t="s">
        <v>126</v>
      </c>
      <c r="C677" s="196">
        <v>55</v>
      </c>
      <c r="D677" s="194" t="s">
        <v>90</v>
      </c>
      <c r="F677" s="196">
        <v>0</v>
      </c>
      <c r="G677" s="194" t="s">
        <v>1190</v>
      </c>
      <c r="J677" s="195">
        <v>130542</v>
      </c>
      <c r="K677" s="202">
        <v>-1202507</v>
      </c>
      <c r="L677" s="200" t="s">
        <v>1385</v>
      </c>
    </row>
    <row r="678" spans="1:12" x14ac:dyDescent="0.25">
      <c r="A678" s="195">
        <v>28</v>
      </c>
      <c r="B678" s="194" t="s">
        <v>126</v>
      </c>
      <c r="C678" s="196">
        <v>62</v>
      </c>
      <c r="D678" s="194" t="s">
        <v>90</v>
      </c>
      <c r="F678" s="196">
        <v>0</v>
      </c>
      <c r="G678" s="194" t="s">
        <v>278</v>
      </c>
      <c r="I678" s="195">
        <v>1202507</v>
      </c>
      <c r="K678" s="202">
        <v>0</v>
      </c>
    </row>
    <row r="679" spans="1:12" x14ac:dyDescent="0.25">
      <c r="G679" s="203" t="s">
        <v>1381</v>
      </c>
      <c r="I679" s="204">
        <v>1202507</v>
      </c>
      <c r="J679" s="204">
        <v>1202507</v>
      </c>
      <c r="K679" s="204">
        <v>0</v>
      </c>
    </row>
    <row r="680" spans="1:12" x14ac:dyDescent="0.25">
      <c r="G680" s="203" t="s">
        <v>1368</v>
      </c>
      <c r="I680" s="206">
        <v>2536065</v>
      </c>
      <c r="J680" s="206">
        <v>2536065</v>
      </c>
      <c r="K680" s="206">
        <v>0</v>
      </c>
    </row>
    <row r="681" spans="1:12" x14ac:dyDescent="0.25">
      <c r="A681" s="190" t="s">
        <v>1410</v>
      </c>
      <c r="I681" s="206">
        <v>2536065</v>
      </c>
      <c r="J681" s="206">
        <v>2536065</v>
      </c>
      <c r="K681" s="206">
        <v>0</v>
      </c>
      <c r="L681" s="194" t="s">
        <v>1379</v>
      </c>
    </row>
    <row r="682" spans="1:12" x14ac:dyDescent="0.25">
      <c r="A682" s="197" t="s">
        <v>1411</v>
      </c>
    </row>
    <row r="683" spans="1:12" x14ac:dyDescent="0.25">
      <c r="A683" s="197" t="s">
        <v>81</v>
      </c>
      <c r="G683" s="198" t="s">
        <v>1370</v>
      </c>
      <c r="I683" s="199">
        <v>0</v>
      </c>
      <c r="J683" s="199">
        <v>0</v>
      </c>
      <c r="K683" s="199">
        <v>0</v>
      </c>
    </row>
    <row r="684" spans="1:12" x14ac:dyDescent="0.25">
      <c r="A684" s="200" t="s">
        <v>82</v>
      </c>
      <c r="B684" s="200" t="s">
        <v>83</v>
      </c>
      <c r="C684" s="201" t="s">
        <v>84</v>
      </c>
      <c r="D684" s="200" t="s">
        <v>85</v>
      </c>
      <c r="E684" s="200" t="s">
        <v>86</v>
      </c>
      <c r="F684" s="201" t="s">
        <v>87</v>
      </c>
      <c r="G684" s="200" t="s">
        <v>88</v>
      </c>
      <c r="I684" s="201" t="s">
        <v>1371</v>
      </c>
      <c r="J684" s="201" t="s">
        <v>1372</v>
      </c>
      <c r="K684" s="201" t="s">
        <v>89</v>
      </c>
    </row>
    <row r="685" spans="1:12" x14ac:dyDescent="0.25">
      <c r="A685" s="195">
        <v>24</v>
      </c>
      <c r="B685" s="194" t="s">
        <v>81</v>
      </c>
      <c r="C685" s="196">
        <v>68</v>
      </c>
      <c r="D685" s="194" t="s">
        <v>92</v>
      </c>
      <c r="F685" s="196">
        <v>0</v>
      </c>
      <c r="G685" s="194" t="s">
        <v>904</v>
      </c>
      <c r="I685" s="195">
        <v>3338</v>
      </c>
      <c r="K685" s="202">
        <v>3338</v>
      </c>
      <c r="L685" s="200" t="s">
        <v>1373</v>
      </c>
    </row>
    <row r="686" spans="1:12" x14ac:dyDescent="0.25">
      <c r="A686" s="195">
        <v>30</v>
      </c>
      <c r="B686" s="194" t="s">
        <v>81</v>
      </c>
      <c r="C686" s="196">
        <v>98</v>
      </c>
      <c r="D686" s="194" t="s">
        <v>92</v>
      </c>
      <c r="F686" s="196">
        <v>0</v>
      </c>
      <c r="G686" s="194" t="s">
        <v>996</v>
      </c>
      <c r="I686" s="195">
        <v>360925</v>
      </c>
      <c r="K686" s="202">
        <v>364263</v>
      </c>
      <c r="L686" s="200" t="s">
        <v>1373</v>
      </c>
    </row>
    <row r="687" spans="1:12" x14ac:dyDescent="0.25">
      <c r="A687" s="195">
        <v>31</v>
      </c>
      <c r="B687" s="194" t="s">
        <v>81</v>
      </c>
      <c r="C687" s="196">
        <v>145</v>
      </c>
      <c r="D687" s="194" t="s">
        <v>90</v>
      </c>
      <c r="F687" s="196">
        <v>0</v>
      </c>
      <c r="G687" s="194" t="s">
        <v>1191</v>
      </c>
      <c r="J687" s="195">
        <v>63216</v>
      </c>
      <c r="K687" s="202">
        <v>301047</v>
      </c>
      <c r="L687" s="200" t="s">
        <v>1373</v>
      </c>
    </row>
    <row r="688" spans="1:12" x14ac:dyDescent="0.25">
      <c r="A688" s="195">
        <v>31</v>
      </c>
      <c r="B688" s="194" t="s">
        <v>81</v>
      </c>
      <c r="C688" s="196">
        <v>145</v>
      </c>
      <c r="D688" s="194" t="s">
        <v>90</v>
      </c>
      <c r="F688" s="196">
        <v>0</v>
      </c>
      <c r="G688" s="194" t="s">
        <v>1192</v>
      </c>
      <c r="J688" s="195">
        <v>193071</v>
      </c>
      <c r="K688" s="202">
        <v>107976</v>
      </c>
      <c r="L688" s="200" t="s">
        <v>1373</v>
      </c>
    </row>
    <row r="689" spans="1:12" x14ac:dyDescent="0.25">
      <c r="A689" s="195">
        <v>31</v>
      </c>
      <c r="B689" s="194" t="s">
        <v>81</v>
      </c>
      <c r="C689" s="196">
        <v>145</v>
      </c>
      <c r="D689" s="194" t="s">
        <v>90</v>
      </c>
      <c r="F689" s="196">
        <v>0</v>
      </c>
      <c r="G689" s="194" t="s">
        <v>1193</v>
      </c>
      <c r="J689" s="195">
        <v>104638</v>
      </c>
      <c r="K689" s="202">
        <v>3338</v>
      </c>
      <c r="L689" s="200" t="s">
        <v>1373</v>
      </c>
    </row>
    <row r="690" spans="1:12" x14ac:dyDescent="0.25">
      <c r="A690" s="195">
        <v>31</v>
      </c>
      <c r="B690" s="194" t="s">
        <v>81</v>
      </c>
      <c r="C690" s="196">
        <v>146</v>
      </c>
      <c r="D690" s="194" t="s">
        <v>90</v>
      </c>
      <c r="F690" s="196">
        <v>0</v>
      </c>
      <c r="G690" s="194" t="s">
        <v>1217</v>
      </c>
      <c r="J690" s="195">
        <v>3338</v>
      </c>
      <c r="K690" s="202">
        <v>0</v>
      </c>
    </row>
    <row r="691" spans="1:12" x14ac:dyDescent="0.25">
      <c r="G691" s="203" t="s">
        <v>1374</v>
      </c>
      <c r="I691" s="204">
        <v>364263</v>
      </c>
      <c r="J691" s="204">
        <v>364263</v>
      </c>
      <c r="K691" s="204">
        <v>0</v>
      </c>
    </row>
    <row r="692" spans="1:12" x14ac:dyDescent="0.25">
      <c r="G692" s="203" t="s">
        <v>1368</v>
      </c>
      <c r="I692" s="206">
        <v>364263</v>
      </c>
      <c r="J692" s="206">
        <v>364263</v>
      </c>
      <c r="K692" s="206">
        <v>0</v>
      </c>
    </row>
    <row r="693" spans="1:12" x14ac:dyDescent="0.25">
      <c r="A693" s="197" t="s">
        <v>126</v>
      </c>
      <c r="G693" s="198" t="s">
        <v>1370</v>
      </c>
      <c r="I693" s="199">
        <v>364263</v>
      </c>
      <c r="J693" s="199">
        <v>364263</v>
      </c>
      <c r="K693" s="199">
        <v>0</v>
      </c>
    </row>
    <row r="694" spans="1:12" x14ac:dyDescent="0.25">
      <c r="A694" s="200" t="s">
        <v>82</v>
      </c>
      <c r="B694" s="200" t="s">
        <v>83</v>
      </c>
      <c r="C694" s="201" t="s">
        <v>84</v>
      </c>
      <c r="D694" s="200" t="s">
        <v>85</v>
      </c>
      <c r="E694" s="200" t="s">
        <v>86</v>
      </c>
      <c r="F694" s="201" t="s">
        <v>87</v>
      </c>
      <c r="G694" s="200" t="s">
        <v>88</v>
      </c>
      <c r="I694" s="201" t="s">
        <v>1371</v>
      </c>
      <c r="J694" s="201" t="s">
        <v>1372</v>
      </c>
      <c r="K694" s="201" t="s">
        <v>89</v>
      </c>
    </row>
    <row r="695" spans="1:12" x14ac:dyDescent="0.25">
      <c r="A695" s="195">
        <v>28</v>
      </c>
      <c r="B695" s="194" t="s">
        <v>126</v>
      </c>
      <c r="C695" s="196">
        <v>55</v>
      </c>
      <c r="D695" s="194" t="s">
        <v>90</v>
      </c>
      <c r="F695" s="196">
        <v>0</v>
      </c>
      <c r="G695" s="194" t="s">
        <v>1191</v>
      </c>
      <c r="J695" s="195">
        <v>63394</v>
      </c>
      <c r="K695" s="202">
        <v>-63394</v>
      </c>
      <c r="L695" s="200" t="s">
        <v>1385</v>
      </c>
    </row>
    <row r="696" spans="1:12" x14ac:dyDescent="0.25">
      <c r="A696" s="195">
        <v>28</v>
      </c>
      <c r="B696" s="194" t="s">
        <v>126</v>
      </c>
      <c r="C696" s="196">
        <v>55</v>
      </c>
      <c r="D696" s="194" t="s">
        <v>90</v>
      </c>
      <c r="F696" s="196">
        <v>0</v>
      </c>
      <c r="G696" s="194" t="s">
        <v>1192</v>
      </c>
      <c r="J696" s="195">
        <v>182953</v>
      </c>
      <c r="K696" s="202">
        <v>-246347</v>
      </c>
      <c r="L696" s="200" t="s">
        <v>1385</v>
      </c>
    </row>
    <row r="697" spans="1:12" x14ac:dyDescent="0.25">
      <c r="A697" s="195">
        <v>28</v>
      </c>
      <c r="B697" s="194" t="s">
        <v>126</v>
      </c>
      <c r="C697" s="196">
        <v>55</v>
      </c>
      <c r="D697" s="194" t="s">
        <v>90</v>
      </c>
      <c r="F697" s="196">
        <v>0</v>
      </c>
      <c r="G697" s="194" t="s">
        <v>1193</v>
      </c>
      <c r="J697" s="195">
        <v>104638</v>
      </c>
      <c r="K697" s="202">
        <v>-350985</v>
      </c>
      <c r="L697" s="200" t="s">
        <v>1385</v>
      </c>
    </row>
    <row r="698" spans="1:12" x14ac:dyDescent="0.25">
      <c r="A698" s="195">
        <v>28</v>
      </c>
      <c r="B698" s="194" t="s">
        <v>126</v>
      </c>
      <c r="C698" s="196">
        <v>62</v>
      </c>
      <c r="D698" s="194" t="s">
        <v>90</v>
      </c>
      <c r="F698" s="196">
        <v>0</v>
      </c>
      <c r="G698" s="194" t="s">
        <v>278</v>
      </c>
      <c r="I698" s="195">
        <v>350985</v>
      </c>
      <c r="K698" s="202">
        <v>0</v>
      </c>
    </row>
    <row r="699" spans="1:12" x14ac:dyDescent="0.25">
      <c r="G699" s="203" t="s">
        <v>1381</v>
      </c>
      <c r="I699" s="204">
        <v>350985</v>
      </c>
      <c r="J699" s="204">
        <v>350985</v>
      </c>
      <c r="K699" s="204">
        <v>0</v>
      </c>
    </row>
    <row r="700" spans="1:12" x14ac:dyDescent="0.25">
      <c r="G700" s="203" t="s">
        <v>1368</v>
      </c>
      <c r="I700" s="206">
        <v>715248</v>
      </c>
      <c r="J700" s="206">
        <v>715248</v>
      </c>
      <c r="K700" s="206">
        <v>0</v>
      </c>
    </row>
    <row r="701" spans="1:12" x14ac:dyDescent="0.25">
      <c r="A701" s="190" t="s">
        <v>1412</v>
      </c>
      <c r="I701" s="206">
        <v>715248</v>
      </c>
      <c r="J701" s="206">
        <v>715248</v>
      </c>
      <c r="K701" s="206">
        <v>0</v>
      </c>
      <c r="L701" s="194" t="s">
        <v>1379</v>
      </c>
    </row>
    <row r="702" spans="1:12" x14ac:dyDescent="0.25">
      <c r="A702" s="197" t="s">
        <v>1413</v>
      </c>
    </row>
    <row r="703" spans="1:12" x14ac:dyDescent="0.25">
      <c r="A703" s="197" t="s">
        <v>81</v>
      </c>
      <c r="G703" s="198" t="s">
        <v>1370</v>
      </c>
      <c r="I703" s="199">
        <v>0</v>
      </c>
      <c r="J703" s="199">
        <v>0</v>
      </c>
      <c r="K703" s="199">
        <v>0</v>
      </c>
    </row>
    <row r="704" spans="1:12" x14ac:dyDescent="0.25">
      <c r="A704" s="200" t="s">
        <v>82</v>
      </c>
      <c r="B704" s="200" t="s">
        <v>83</v>
      </c>
      <c r="C704" s="201" t="s">
        <v>84</v>
      </c>
      <c r="D704" s="200" t="s">
        <v>85</v>
      </c>
      <c r="E704" s="200" t="s">
        <v>86</v>
      </c>
      <c r="F704" s="201" t="s">
        <v>87</v>
      </c>
      <c r="G704" s="200" t="s">
        <v>88</v>
      </c>
      <c r="I704" s="201" t="s">
        <v>1371</v>
      </c>
      <c r="J704" s="201" t="s">
        <v>1372</v>
      </c>
      <c r="K704" s="201" t="s">
        <v>89</v>
      </c>
    </row>
    <row r="705" spans="1:12" x14ac:dyDescent="0.25">
      <c r="A705" s="195">
        <v>30</v>
      </c>
      <c r="B705" s="194" t="s">
        <v>81</v>
      </c>
      <c r="C705" s="196">
        <v>98</v>
      </c>
      <c r="D705" s="194" t="s">
        <v>92</v>
      </c>
      <c r="F705" s="196">
        <v>0</v>
      </c>
      <c r="G705" s="194" t="s">
        <v>998</v>
      </c>
      <c r="I705" s="195">
        <v>269752</v>
      </c>
      <c r="K705" s="202">
        <v>269752</v>
      </c>
      <c r="L705" s="200" t="s">
        <v>1373</v>
      </c>
    </row>
    <row r="706" spans="1:12" x14ac:dyDescent="0.25">
      <c r="A706" s="195">
        <v>31</v>
      </c>
      <c r="B706" s="194" t="s">
        <v>81</v>
      </c>
      <c r="C706" s="196">
        <v>146</v>
      </c>
      <c r="D706" s="194" t="s">
        <v>90</v>
      </c>
      <c r="F706" s="196">
        <v>0</v>
      </c>
      <c r="G706" s="194" t="s">
        <v>1219</v>
      </c>
      <c r="J706" s="195">
        <v>269752</v>
      </c>
      <c r="K706" s="202">
        <v>0</v>
      </c>
    </row>
    <row r="707" spans="1:12" x14ac:dyDescent="0.25">
      <c r="G707" s="203" t="s">
        <v>1374</v>
      </c>
      <c r="I707" s="204">
        <v>269752</v>
      </c>
      <c r="J707" s="204">
        <v>269752</v>
      </c>
      <c r="K707" s="204">
        <v>0</v>
      </c>
    </row>
    <row r="708" spans="1:12" x14ac:dyDescent="0.25">
      <c r="G708" s="203" t="s">
        <v>1368</v>
      </c>
      <c r="I708" s="206">
        <v>269752</v>
      </c>
      <c r="J708" s="206">
        <v>269752</v>
      </c>
      <c r="K708" s="206">
        <v>0</v>
      </c>
    </row>
    <row r="709" spans="1:12" x14ac:dyDescent="0.25">
      <c r="A709" s="190" t="s">
        <v>1414</v>
      </c>
      <c r="I709" s="206">
        <v>269752</v>
      </c>
      <c r="J709" s="206">
        <v>269752</v>
      </c>
      <c r="K709" s="206">
        <v>0</v>
      </c>
      <c r="L709" s="194" t="s">
        <v>1379</v>
      </c>
    </row>
    <row r="710" spans="1:12" x14ac:dyDescent="0.25">
      <c r="A710" s="197" t="s">
        <v>1415</v>
      </c>
    </row>
    <row r="711" spans="1:12" x14ac:dyDescent="0.25">
      <c r="A711" s="197" t="s">
        <v>81</v>
      </c>
      <c r="G711" s="198" t="s">
        <v>1370</v>
      </c>
      <c r="I711" s="199">
        <v>0</v>
      </c>
      <c r="J711" s="199">
        <v>0</v>
      </c>
      <c r="K711" s="199">
        <v>0</v>
      </c>
    </row>
    <row r="712" spans="1:12" x14ac:dyDescent="0.25">
      <c r="A712" s="200" t="s">
        <v>82</v>
      </c>
      <c r="B712" s="200" t="s">
        <v>83</v>
      </c>
      <c r="C712" s="201" t="s">
        <v>84</v>
      </c>
      <c r="D712" s="200" t="s">
        <v>85</v>
      </c>
      <c r="E712" s="200" t="s">
        <v>86</v>
      </c>
      <c r="F712" s="201" t="s">
        <v>87</v>
      </c>
      <c r="G712" s="200" t="s">
        <v>88</v>
      </c>
      <c r="I712" s="201" t="s">
        <v>1371</v>
      </c>
      <c r="J712" s="201" t="s">
        <v>1372</v>
      </c>
      <c r="K712" s="201" t="s">
        <v>89</v>
      </c>
    </row>
    <row r="713" spans="1:12" x14ac:dyDescent="0.25">
      <c r="A713" s="195">
        <v>30</v>
      </c>
      <c r="B713" s="194" t="s">
        <v>81</v>
      </c>
      <c r="C713" s="196">
        <v>98</v>
      </c>
      <c r="D713" s="194" t="s">
        <v>92</v>
      </c>
      <c r="F713" s="196">
        <v>0</v>
      </c>
      <c r="G713" s="194" t="s">
        <v>999</v>
      </c>
      <c r="I713" s="195">
        <v>118458</v>
      </c>
      <c r="K713" s="202">
        <v>118458</v>
      </c>
      <c r="L713" s="200" t="s">
        <v>1373</v>
      </c>
    </row>
    <row r="714" spans="1:12" x14ac:dyDescent="0.25">
      <c r="A714" s="195">
        <v>31</v>
      </c>
      <c r="B714" s="194" t="s">
        <v>81</v>
      </c>
      <c r="C714" s="196">
        <v>145</v>
      </c>
      <c r="D714" s="194" t="s">
        <v>90</v>
      </c>
      <c r="F714" s="196">
        <v>0</v>
      </c>
      <c r="G714" s="194" t="s">
        <v>1194</v>
      </c>
      <c r="J714" s="195">
        <v>118458</v>
      </c>
      <c r="K714" s="202">
        <v>0</v>
      </c>
    </row>
    <row r="715" spans="1:12" x14ac:dyDescent="0.25">
      <c r="G715" s="203" t="s">
        <v>1374</v>
      </c>
      <c r="I715" s="204">
        <v>118458</v>
      </c>
      <c r="J715" s="204">
        <v>118458</v>
      </c>
      <c r="K715" s="204">
        <v>0</v>
      </c>
    </row>
    <row r="716" spans="1:12" x14ac:dyDescent="0.25">
      <c r="G716" s="203" t="s">
        <v>1368</v>
      </c>
      <c r="I716" s="206">
        <v>118458</v>
      </c>
      <c r="J716" s="206">
        <v>118458</v>
      </c>
      <c r="K716" s="206">
        <v>0</v>
      </c>
    </row>
    <row r="717" spans="1:12" x14ac:dyDescent="0.25">
      <c r="A717" s="197" t="s">
        <v>126</v>
      </c>
      <c r="G717" s="198" t="s">
        <v>1370</v>
      </c>
      <c r="I717" s="199">
        <v>118458</v>
      </c>
      <c r="J717" s="199">
        <v>118458</v>
      </c>
      <c r="K717" s="199">
        <v>0</v>
      </c>
    </row>
    <row r="718" spans="1:12" x14ac:dyDescent="0.25">
      <c r="A718" s="200" t="s">
        <v>82</v>
      </c>
      <c r="B718" s="200" t="s">
        <v>83</v>
      </c>
      <c r="C718" s="201" t="s">
        <v>84</v>
      </c>
      <c r="D718" s="200" t="s">
        <v>85</v>
      </c>
      <c r="E718" s="200" t="s">
        <v>86</v>
      </c>
      <c r="F718" s="201" t="s">
        <v>87</v>
      </c>
      <c r="G718" s="200" t="s">
        <v>88</v>
      </c>
      <c r="I718" s="201" t="s">
        <v>1371</v>
      </c>
      <c r="J718" s="201" t="s">
        <v>1372</v>
      </c>
      <c r="K718" s="201" t="s">
        <v>89</v>
      </c>
    </row>
    <row r="719" spans="1:12" x14ac:dyDescent="0.25">
      <c r="A719" s="195">
        <v>28</v>
      </c>
      <c r="B719" s="194" t="s">
        <v>126</v>
      </c>
      <c r="C719" s="196">
        <v>55</v>
      </c>
      <c r="D719" s="194" t="s">
        <v>90</v>
      </c>
      <c r="F719" s="196">
        <v>0</v>
      </c>
      <c r="G719" s="194" t="s">
        <v>1194</v>
      </c>
      <c r="J719" s="195">
        <v>106775</v>
      </c>
      <c r="K719" s="202">
        <v>-106775</v>
      </c>
      <c r="L719" s="200" t="s">
        <v>1385</v>
      </c>
    </row>
    <row r="720" spans="1:12" x14ac:dyDescent="0.25">
      <c r="A720" s="195">
        <v>28</v>
      </c>
      <c r="B720" s="194" t="s">
        <v>126</v>
      </c>
      <c r="C720" s="196">
        <v>62</v>
      </c>
      <c r="D720" s="194" t="s">
        <v>90</v>
      </c>
      <c r="F720" s="196">
        <v>0</v>
      </c>
      <c r="G720" s="194" t="s">
        <v>278</v>
      </c>
      <c r="I720" s="195">
        <v>106774</v>
      </c>
      <c r="K720" s="202">
        <v>-1</v>
      </c>
      <c r="L720" s="200" t="s">
        <v>1385</v>
      </c>
    </row>
    <row r="721" spans="1:12" x14ac:dyDescent="0.25">
      <c r="A721" s="195">
        <v>28</v>
      </c>
      <c r="B721" s="194" t="s">
        <v>126</v>
      </c>
      <c r="C721" s="196">
        <v>70</v>
      </c>
      <c r="D721" s="194" t="s">
        <v>90</v>
      </c>
      <c r="F721" s="196">
        <v>0</v>
      </c>
      <c r="G721" s="194" t="s">
        <v>1359</v>
      </c>
      <c r="I721" s="195">
        <v>1</v>
      </c>
      <c r="K721" s="202">
        <v>0</v>
      </c>
    </row>
    <row r="722" spans="1:12" x14ac:dyDescent="0.25">
      <c r="G722" s="203" t="s">
        <v>1381</v>
      </c>
      <c r="I722" s="204">
        <v>106775</v>
      </c>
      <c r="J722" s="204">
        <v>106775</v>
      </c>
      <c r="K722" s="204">
        <v>0</v>
      </c>
    </row>
    <row r="723" spans="1:12" x14ac:dyDescent="0.25">
      <c r="G723" s="203" t="s">
        <v>1368</v>
      </c>
      <c r="I723" s="206">
        <v>225233</v>
      </c>
      <c r="J723" s="206">
        <v>225233</v>
      </c>
      <c r="K723" s="206">
        <v>0</v>
      </c>
    </row>
    <row r="724" spans="1:12" x14ac:dyDescent="0.25">
      <c r="A724" s="190" t="s">
        <v>1416</v>
      </c>
      <c r="I724" s="206">
        <v>225233</v>
      </c>
      <c r="J724" s="206">
        <v>225233</v>
      </c>
      <c r="K724" s="206">
        <v>0</v>
      </c>
      <c r="L724" s="194" t="s">
        <v>1379</v>
      </c>
    </row>
    <row r="725" spans="1:12" x14ac:dyDescent="0.25">
      <c r="A725" s="197" t="s">
        <v>1417</v>
      </c>
    </row>
    <row r="726" spans="1:12" x14ac:dyDescent="0.25">
      <c r="A726" s="197" t="s">
        <v>81</v>
      </c>
      <c r="G726" s="198" t="s">
        <v>1370</v>
      </c>
      <c r="I726" s="199">
        <v>0</v>
      </c>
      <c r="J726" s="199">
        <v>0</v>
      </c>
      <c r="K726" s="199">
        <v>0</v>
      </c>
    </row>
    <row r="727" spans="1:12" x14ac:dyDescent="0.25">
      <c r="A727" s="200" t="s">
        <v>82</v>
      </c>
      <c r="B727" s="200" t="s">
        <v>83</v>
      </c>
      <c r="C727" s="201" t="s">
        <v>84</v>
      </c>
      <c r="D727" s="200" t="s">
        <v>85</v>
      </c>
      <c r="E727" s="200" t="s">
        <v>86</v>
      </c>
      <c r="F727" s="201" t="s">
        <v>87</v>
      </c>
      <c r="G727" s="200" t="s">
        <v>88</v>
      </c>
      <c r="I727" s="201" t="s">
        <v>1371</v>
      </c>
      <c r="J727" s="201" t="s">
        <v>1372</v>
      </c>
      <c r="K727" s="201" t="s">
        <v>89</v>
      </c>
    </row>
    <row r="728" spans="1:12" x14ac:dyDescent="0.25">
      <c r="A728" s="195">
        <v>30</v>
      </c>
      <c r="B728" s="194" t="s">
        <v>81</v>
      </c>
      <c r="C728" s="196">
        <v>98</v>
      </c>
      <c r="D728" s="194" t="s">
        <v>92</v>
      </c>
      <c r="F728" s="196">
        <v>0</v>
      </c>
      <c r="G728" s="194" t="s">
        <v>1000</v>
      </c>
      <c r="I728" s="195">
        <v>25289</v>
      </c>
      <c r="K728" s="202">
        <v>25289</v>
      </c>
      <c r="L728" s="200" t="s">
        <v>1373</v>
      </c>
    </row>
    <row r="729" spans="1:12" x14ac:dyDescent="0.25">
      <c r="A729" s="195">
        <v>31</v>
      </c>
      <c r="B729" s="194" t="s">
        <v>81</v>
      </c>
      <c r="C729" s="196">
        <v>145</v>
      </c>
      <c r="D729" s="194" t="s">
        <v>90</v>
      </c>
      <c r="F729" s="196">
        <v>0</v>
      </c>
      <c r="G729" s="194" t="s">
        <v>1195</v>
      </c>
      <c r="J729" s="195">
        <v>25289</v>
      </c>
      <c r="K729" s="202">
        <v>0</v>
      </c>
    </row>
    <row r="730" spans="1:12" x14ac:dyDescent="0.25">
      <c r="G730" s="203" t="s">
        <v>1374</v>
      </c>
      <c r="I730" s="204">
        <v>25289</v>
      </c>
      <c r="J730" s="204">
        <v>25289</v>
      </c>
      <c r="K730" s="204">
        <v>0</v>
      </c>
    </row>
    <row r="731" spans="1:12" x14ac:dyDescent="0.25">
      <c r="G731" s="203" t="s">
        <v>1368</v>
      </c>
      <c r="I731" s="206">
        <v>25289</v>
      </c>
      <c r="J731" s="206">
        <v>25289</v>
      </c>
      <c r="K731" s="206">
        <v>0</v>
      </c>
    </row>
    <row r="732" spans="1:12" x14ac:dyDescent="0.25">
      <c r="A732" s="197" t="s">
        <v>126</v>
      </c>
      <c r="G732" s="198" t="s">
        <v>1370</v>
      </c>
      <c r="I732" s="199">
        <v>25289</v>
      </c>
      <c r="J732" s="199">
        <v>25289</v>
      </c>
      <c r="K732" s="199">
        <v>0</v>
      </c>
    </row>
    <row r="733" spans="1:12" x14ac:dyDescent="0.25">
      <c r="A733" s="200" t="s">
        <v>82</v>
      </c>
      <c r="B733" s="200" t="s">
        <v>83</v>
      </c>
      <c r="C733" s="201" t="s">
        <v>84</v>
      </c>
      <c r="D733" s="200" t="s">
        <v>85</v>
      </c>
      <c r="E733" s="200" t="s">
        <v>86</v>
      </c>
      <c r="F733" s="201" t="s">
        <v>87</v>
      </c>
      <c r="G733" s="200" t="s">
        <v>88</v>
      </c>
      <c r="I733" s="201" t="s">
        <v>1371</v>
      </c>
      <c r="J733" s="201" t="s">
        <v>1372</v>
      </c>
      <c r="K733" s="201" t="s">
        <v>89</v>
      </c>
    </row>
    <row r="734" spans="1:12" x14ac:dyDescent="0.25">
      <c r="A734" s="195">
        <v>28</v>
      </c>
      <c r="B734" s="194" t="s">
        <v>126</v>
      </c>
      <c r="C734" s="196">
        <v>55</v>
      </c>
      <c r="D734" s="194" t="s">
        <v>90</v>
      </c>
      <c r="F734" s="196">
        <v>0</v>
      </c>
      <c r="G734" s="194" t="s">
        <v>1195</v>
      </c>
      <c r="J734" s="195">
        <v>24148</v>
      </c>
      <c r="K734" s="202">
        <v>-24148</v>
      </c>
      <c r="L734" s="200" t="s">
        <v>1385</v>
      </c>
    </row>
    <row r="735" spans="1:12" x14ac:dyDescent="0.25">
      <c r="A735" s="195">
        <v>28</v>
      </c>
      <c r="B735" s="194" t="s">
        <v>126</v>
      </c>
      <c r="C735" s="196">
        <v>62</v>
      </c>
      <c r="D735" s="194" t="s">
        <v>90</v>
      </c>
      <c r="F735" s="196">
        <v>0</v>
      </c>
      <c r="G735" s="194" t="s">
        <v>278</v>
      </c>
      <c r="I735" s="195">
        <v>24148</v>
      </c>
      <c r="K735" s="202">
        <v>0</v>
      </c>
    </row>
    <row r="736" spans="1:12" x14ac:dyDescent="0.25">
      <c r="G736" s="203" t="s">
        <v>1381</v>
      </c>
      <c r="I736" s="204">
        <v>24148</v>
      </c>
      <c r="J736" s="204">
        <v>24148</v>
      </c>
      <c r="K736" s="204">
        <v>0</v>
      </c>
    </row>
    <row r="737" spans="1:12" x14ac:dyDescent="0.25">
      <c r="G737" s="203" t="s">
        <v>1368</v>
      </c>
      <c r="I737" s="206">
        <v>49437</v>
      </c>
      <c r="J737" s="206">
        <v>49437</v>
      </c>
      <c r="K737" s="206">
        <v>0</v>
      </c>
    </row>
    <row r="738" spans="1:12" x14ac:dyDescent="0.25">
      <c r="A738" s="190" t="s">
        <v>1418</v>
      </c>
      <c r="I738" s="206">
        <v>49437</v>
      </c>
      <c r="J738" s="206">
        <v>49437</v>
      </c>
      <c r="K738" s="206">
        <v>0</v>
      </c>
      <c r="L738" s="194" t="s">
        <v>1379</v>
      </c>
    </row>
    <row r="739" spans="1:12" x14ac:dyDescent="0.25">
      <c r="A739" s="197" t="s">
        <v>1419</v>
      </c>
    </row>
    <row r="740" spans="1:12" x14ac:dyDescent="0.25">
      <c r="A740" s="197" t="s">
        <v>81</v>
      </c>
      <c r="G740" s="198" t="s">
        <v>1370</v>
      </c>
      <c r="I740" s="199">
        <v>0</v>
      </c>
      <c r="J740" s="199">
        <v>0</v>
      </c>
      <c r="K740" s="199">
        <v>0</v>
      </c>
    </row>
    <row r="741" spans="1:12" x14ac:dyDescent="0.25">
      <c r="A741" s="200" t="s">
        <v>82</v>
      </c>
      <c r="B741" s="200" t="s">
        <v>83</v>
      </c>
      <c r="C741" s="201" t="s">
        <v>84</v>
      </c>
      <c r="D741" s="200" t="s">
        <v>85</v>
      </c>
      <c r="E741" s="200" t="s">
        <v>86</v>
      </c>
      <c r="F741" s="201" t="s">
        <v>87</v>
      </c>
      <c r="G741" s="200" t="s">
        <v>88</v>
      </c>
      <c r="I741" s="201" t="s">
        <v>1371</v>
      </c>
      <c r="J741" s="201" t="s">
        <v>1372</v>
      </c>
      <c r="K741" s="201" t="s">
        <v>89</v>
      </c>
    </row>
    <row r="742" spans="1:12" x14ac:dyDescent="0.25">
      <c r="A742" s="195">
        <v>31</v>
      </c>
      <c r="B742" s="194" t="s">
        <v>81</v>
      </c>
      <c r="C742" s="196">
        <v>145</v>
      </c>
      <c r="D742" s="194" t="s">
        <v>90</v>
      </c>
      <c r="F742" s="196">
        <v>0</v>
      </c>
      <c r="G742" s="194" t="s">
        <v>1196</v>
      </c>
      <c r="J742" s="195">
        <v>269752</v>
      </c>
      <c r="K742" s="202">
        <v>-269752</v>
      </c>
      <c r="L742" s="200" t="s">
        <v>1385</v>
      </c>
    </row>
    <row r="743" spans="1:12" x14ac:dyDescent="0.25">
      <c r="A743" s="195">
        <v>31</v>
      </c>
      <c r="B743" s="194" t="s">
        <v>81</v>
      </c>
      <c r="C743" s="196">
        <v>146</v>
      </c>
      <c r="D743" s="194" t="s">
        <v>90</v>
      </c>
      <c r="F743" s="196">
        <v>0</v>
      </c>
      <c r="G743" s="194" t="s">
        <v>1219</v>
      </c>
      <c r="I743" s="195">
        <v>269752</v>
      </c>
      <c r="K743" s="202">
        <v>0</v>
      </c>
    </row>
    <row r="744" spans="1:12" x14ac:dyDescent="0.25">
      <c r="G744" s="203" t="s">
        <v>1374</v>
      </c>
      <c r="I744" s="204">
        <v>269752</v>
      </c>
      <c r="J744" s="204">
        <v>269752</v>
      </c>
      <c r="K744" s="204">
        <v>0</v>
      </c>
    </row>
    <row r="745" spans="1:12" x14ac:dyDescent="0.25">
      <c r="G745" s="203" t="s">
        <v>1368</v>
      </c>
      <c r="I745" s="206">
        <v>269752</v>
      </c>
      <c r="J745" s="206">
        <v>269752</v>
      </c>
      <c r="K745" s="206">
        <v>0</v>
      </c>
    </row>
    <row r="746" spans="1:12" x14ac:dyDescent="0.25">
      <c r="A746" s="197" t="s">
        <v>126</v>
      </c>
      <c r="G746" s="198" t="s">
        <v>1370</v>
      </c>
      <c r="I746" s="199">
        <v>269752</v>
      </c>
      <c r="J746" s="199">
        <v>269752</v>
      </c>
      <c r="K746" s="199">
        <v>0</v>
      </c>
    </row>
    <row r="747" spans="1:12" x14ac:dyDescent="0.25">
      <c r="A747" s="200" t="s">
        <v>82</v>
      </c>
      <c r="B747" s="200" t="s">
        <v>83</v>
      </c>
      <c r="C747" s="201" t="s">
        <v>84</v>
      </c>
      <c r="D747" s="200" t="s">
        <v>85</v>
      </c>
      <c r="E747" s="200" t="s">
        <v>86</v>
      </c>
      <c r="F747" s="201" t="s">
        <v>87</v>
      </c>
      <c r="G747" s="200" t="s">
        <v>88</v>
      </c>
      <c r="I747" s="201" t="s">
        <v>1371</v>
      </c>
      <c r="J747" s="201" t="s">
        <v>1372</v>
      </c>
      <c r="K747" s="201" t="s">
        <v>89</v>
      </c>
    </row>
    <row r="748" spans="1:12" x14ac:dyDescent="0.25">
      <c r="A748" s="195">
        <v>28</v>
      </c>
      <c r="B748" s="194" t="s">
        <v>126</v>
      </c>
      <c r="C748" s="196">
        <v>55</v>
      </c>
      <c r="D748" s="194" t="s">
        <v>90</v>
      </c>
      <c r="F748" s="196">
        <v>0</v>
      </c>
      <c r="G748" s="194" t="s">
        <v>1196</v>
      </c>
      <c r="J748" s="195">
        <v>257591</v>
      </c>
      <c r="K748" s="202">
        <v>-257591</v>
      </c>
      <c r="L748" s="200" t="s">
        <v>1385</v>
      </c>
    </row>
    <row r="749" spans="1:12" x14ac:dyDescent="0.25">
      <c r="A749" s="195">
        <v>28</v>
      </c>
      <c r="B749" s="194" t="s">
        <v>126</v>
      </c>
      <c r="C749" s="196">
        <v>62</v>
      </c>
      <c r="D749" s="194" t="s">
        <v>90</v>
      </c>
      <c r="F749" s="196">
        <v>0</v>
      </c>
      <c r="G749" s="194" t="s">
        <v>278</v>
      </c>
      <c r="I749" s="195">
        <v>257591</v>
      </c>
      <c r="K749" s="202">
        <v>0</v>
      </c>
    </row>
    <row r="750" spans="1:12" x14ac:dyDescent="0.25">
      <c r="G750" s="203" t="s">
        <v>1381</v>
      </c>
      <c r="I750" s="204">
        <v>257591</v>
      </c>
      <c r="J750" s="204">
        <v>257591</v>
      </c>
      <c r="K750" s="204">
        <v>0</v>
      </c>
    </row>
    <row r="751" spans="1:12" x14ac:dyDescent="0.25">
      <c r="G751" s="203" t="s">
        <v>1368</v>
      </c>
      <c r="I751" s="206">
        <v>527343</v>
      </c>
      <c r="J751" s="206">
        <v>527343</v>
      </c>
      <c r="K751" s="206">
        <v>0</v>
      </c>
    </row>
    <row r="752" spans="1:12" x14ac:dyDescent="0.25">
      <c r="A752" s="190" t="s">
        <v>1420</v>
      </c>
      <c r="I752" s="206">
        <v>527343</v>
      </c>
      <c r="J752" s="206">
        <v>527343</v>
      </c>
      <c r="K752" s="206">
        <v>0</v>
      </c>
      <c r="L752" s="194" t="s">
        <v>1379</v>
      </c>
    </row>
    <row r="753" spans="1:12" x14ac:dyDescent="0.25">
      <c r="A753" s="197" t="s">
        <v>630</v>
      </c>
    </row>
    <row r="754" spans="1:12" x14ac:dyDescent="0.25">
      <c r="A754" s="197" t="s">
        <v>126</v>
      </c>
      <c r="G754" s="198" t="s">
        <v>1370</v>
      </c>
      <c r="I754" s="199">
        <v>0</v>
      </c>
      <c r="J754" s="199">
        <v>0</v>
      </c>
      <c r="K754" s="199">
        <v>0</v>
      </c>
    </row>
    <row r="755" spans="1:12" x14ac:dyDescent="0.25">
      <c r="A755" s="200" t="s">
        <v>82</v>
      </c>
      <c r="B755" s="200" t="s">
        <v>83</v>
      </c>
      <c r="C755" s="201" t="s">
        <v>84</v>
      </c>
      <c r="D755" s="200" t="s">
        <v>85</v>
      </c>
      <c r="E755" s="200" t="s">
        <v>86</v>
      </c>
      <c r="F755" s="201" t="s">
        <v>87</v>
      </c>
      <c r="G755" s="200" t="s">
        <v>88</v>
      </c>
      <c r="I755" s="201" t="s">
        <v>1371</v>
      </c>
      <c r="J755" s="201" t="s">
        <v>1372</v>
      </c>
      <c r="K755" s="201" t="s">
        <v>89</v>
      </c>
    </row>
    <row r="756" spans="1:12" x14ac:dyDescent="0.25">
      <c r="A756" s="195">
        <v>28</v>
      </c>
      <c r="B756" s="194" t="s">
        <v>126</v>
      </c>
      <c r="C756" s="196">
        <v>62</v>
      </c>
      <c r="D756" s="194" t="s">
        <v>90</v>
      </c>
      <c r="F756" s="196">
        <v>0</v>
      </c>
      <c r="G756" s="194" t="s">
        <v>278</v>
      </c>
      <c r="J756" s="195">
        <v>1942005</v>
      </c>
      <c r="K756" s="202">
        <v>-1942005</v>
      </c>
      <c r="L756" s="200" t="s">
        <v>1385</v>
      </c>
    </row>
    <row r="757" spans="1:12" x14ac:dyDescent="0.25">
      <c r="G757" s="203" t="s">
        <v>1381</v>
      </c>
      <c r="I757" s="204">
        <v>0</v>
      </c>
      <c r="J757" s="204">
        <v>1942005</v>
      </c>
      <c r="K757" s="204">
        <v>-1942005</v>
      </c>
      <c r="L757" s="205" t="s">
        <v>1385</v>
      </c>
    </row>
    <row r="758" spans="1:12" x14ac:dyDescent="0.25">
      <c r="G758" s="203" t="s">
        <v>1368</v>
      </c>
      <c r="I758" s="206">
        <v>0</v>
      </c>
      <c r="J758" s="206">
        <v>1942005</v>
      </c>
      <c r="K758" s="206">
        <v>-1942005</v>
      </c>
      <c r="L758" s="203" t="s">
        <v>1379</v>
      </c>
    </row>
    <row r="759" spans="1:12" x14ac:dyDescent="0.25">
      <c r="A759" s="190" t="s">
        <v>1421</v>
      </c>
      <c r="I759" s="206">
        <v>0</v>
      </c>
      <c r="J759" s="206">
        <v>1942005</v>
      </c>
      <c r="K759" s="206">
        <v>-1942005</v>
      </c>
      <c r="L759" s="194" t="s">
        <v>1379</v>
      </c>
    </row>
    <row r="760" spans="1:12" x14ac:dyDescent="0.25">
      <c r="A760" s="197" t="s">
        <v>631</v>
      </c>
    </row>
    <row r="761" spans="1:12" x14ac:dyDescent="0.25">
      <c r="A761" s="197" t="s">
        <v>81</v>
      </c>
      <c r="G761" s="198" t="s">
        <v>1370</v>
      </c>
      <c r="I761" s="199">
        <v>0</v>
      </c>
      <c r="J761" s="199">
        <v>0</v>
      </c>
      <c r="K761" s="199">
        <v>0</v>
      </c>
    </row>
    <row r="762" spans="1:12" x14ac:dyDescent="0.25">
      <c r="A762" s="200" t="s">
        <v>82</v>
      </c>
      <c r="B762" s="200" t="s">
        <v>83</v>
      </c>
      <c r="C762" s="201" t="s">
        <v>84</v>
      </c>
      <c r="D762" s="200" t="s">
        <v>85</v>
      </c>
      <c r="E762" s="200" t="s">
        <v>86</v>
      </c>
      <c r="F762" s="201" t="s">
        <v>87</v>
      </c>
      <c r="G762" s="200" t="s">
        <v>88</v>
      </c>
      <c r="I762" s="201" t="s">
        <v>1371</v>
      </c>
      <c r="J762" s="201" t="s">
        <v>1372</v>
      </c>
      <c r="K762" s="201" t="s">
        <v>89</v>
      </c>
    </row>
    <row r="763" spans="1:12" x14ac:dyDescent="0.25">
      <c r="A763" s="195">
        <v>1</v>
      </c>
      <c r="B763" s="194" t="s">
        <v>81</v>
      </c>
      <c r="C763" s="196">
        <v>1</v>
      </c>
      <c r="D763" s="194" t="s">
        <v>90</v>
      </c>
      <c r="F763" s="196">
        <v>0</v>
      </c>
      <c r="G763" s="194" t="s">
        <v>650</v>
      </c>
      <c r="J763" s="195">
        <v>1422915</v>
      </c>
      <c r="K763" s="202">
        <v>-1422915</v>
      </c>
      <c r="L763" s="200" t="s">
        <v>1385</v>
      </c>
    </row>
    <row r="764" spans="1:12" x14ac:dyDescent="0.25">
      <c r="A764" s="195">
        <v>11</v>
      </c>
      <c r="B764" s="194" t="s">
        <v>81</v>
      </c>
      <c r="C764" s="196">
        <v>19</v>
      </c>
      <c r="D764" s="194" t="s">
        <v>92</v>
      </c>
      <c r="F764" s="196">
        <v>0</v>
      </c>
      <c r="G764" s="194" t="s">
        <v>727</v>
      </c>
      <c r="I764" s="195">
        <v>1422915</v>
      </c>
      <c r="K764" s="202">
        <v>0</v>
      </c>
    </row>
    <row r="765" spans="1:12" x14ac:dyDescent="0.25">
      <c r="A765" s="195">
        <v>31</v>
      </c>
      <c r="B765" s="194" t="s">
        <v>81</v>
      </c>
      <c r="C765" s="196">
        <v>123</v>
      </c>
      <c r="D765" s="194" t="s">
        <v>92</v>
      </c>
      <c r="F765" s="196">
        <v>0</v>
      </c>
      <c r="G765" s="194" t="s">
        <v>1076</v>
      </c>
      <c r="I765" s="195">
        <v>684300</v>
      </c>
      <c r="K765" s="202">
        <v>684300</v>
      </c>
      <c r="L765" s="200" t="s">
        <v>1373</v>
      </c>
    </row>
    <row r="766" spans="1:12" x14ac:dyDescent="0.25">
      <c r="A766" s="195">
        <v>31</v>
      </c>
      <c r="B766" s="194" t="s">
        <v>81</v>
      </c>
      <c r="C766" s="196">
        <v>144</v>
      </c>
      <c r="D766" s="194" t="s">
        <v>90</v>
      </c>
      <c r="F766" s="196">
        <v>0</v>
      </c>
      <c r="G766" s="194" t="s">
        <v>1176</v>
      </c>
      <c r="J766" s="195">
        <v>906522</v>
      </c>
      <c r="K766" s="202">
        <v>-222222</v>
      </c>
      <c r="L766" s="200" t="s">
        <v>1385</v>
      </c>
    </row>
    <row r="767" spans="1:12" x14ac:dyDescent="0.25">
      <c r="G767" s="203" t="s">
        <v>1374</v>
      </c>
      <c r="I767" s="204">
        <v>2107215</v>
      </c>
      <c r="J767" s="204">
        <v>2329437</v>
      </c>
      <c r="K767" s="204">
        <v>-222222</v>
      </c>
      <c r="L767" s="205" t="s">
        <v>1385</v>
      </c>
    </row>
    <row r="768" spans="1:12" x14ac:dyDescent="0.25">
      <c r="G768" s="203" t="s">
        <v>1368</v>
      </c>
      <c r="I768" s="206">
        <v>2107215</v>
      </c>
      <c r="J768" s="206">
        <v>2329437</v>
      </c>
      <c r="K768" s="206">
        <v>-222222</v>
      </c>
      <c r="L768" s="203" t="s">
        <v>1379</v>
      </c>
    </row>
    <row r="769" spans="1:12" x14ac:dyDescent="0.25">
      <c r="A769" s="197" t="s">
        <v>126</v>
      </c>
      <c r="G769" s="198" t="s">
        <v>1370</v>
      </c>
      <c r="I769" s="199">
        <v>2107215</v>
      </c>
      <c r="J769" s="199">
        <v>2329437</v>
      </c>
      <c r="K769" s="199">
        <v>-222222</v>
      </c>
      <c r="L769" s="194" t="s">
        <v>1385</v>
      </c>
    </row>
    <row r="770" spans="1:12" x14ac:dyDescent="0.25">
      <c r="A770" s="200" t="s">
        <v>82</v>
      </c>
      <c r="B770" s="200" t="s">
        <v>83</v>
      </c>
      <c r="C770" s="201" t="s">
        <v>84</v>
      </c>
      <c r="D770" s="200" t="s">
        <v>85</v>
      </c>
      <c r="E770" s="200" t="s">
        <v>86</v>
      </c>
      <c r="F770" s="201" t="s">
        <v>87</v>
      </c>
      <c r="G770" s="200" t="s">
        <v>88</v>
      </c>
      <c r="I770" s="201" t="s">
        <v>1371</v>
      </c>
      <c r="J770" s="201" t="s">
        <v>1372</v>
      </c>
      <c r="K770" s="201" t="s">
        <v>89</v>
      </c>
    </row>
    <row r="771" spans="1:12" x14ac:dyDescent="0.25">
      <c r="A771" s="195">
        <v>28</v>
      </c>
      <c r="B771" s="194" t="s">
        <v>126</v>
      </c>
      <c r="C771" s="196">
        <v>52</v>
      </c>
      <c r="D771" s="194" t="s">
        <v>90</v>
      </c>
      <c r="F771" s="196">
        <v>0</v>
      </c>
      <c r="G771" s="194" t="s">
        <v>279</v>
      </c>
      <c r="J771" s="195">
        <v>578300</v>
      </c>
      <c r="K771" s="202">
        <v>-800522</v>
      </c>
      <c r="L771" s="200" t="s">
        <v>1385</v>
      </c>
    </row>
    <row r="772" spans="1:12" x14ac:dyDescent="0.25">
      <c r="G772" s="203" t="s">
        <v>1381</v>
      </c>
      <c r="I772" s="204">
        <v>0</v>
      </c>
      <c r="J772" s="204">
        <v>578300</v>
      </c>
      <c r="K772" s="204">
        <v>-578300</v>
      </c>
      <c r="L772" s="205" t="s">
        <v>1385</v>
      </c>
    </row>
    <row r="773" spans="1:12" x14ac:dyDescent="0.25">
      <c r="G773" s="203" t="s">
        <v>1368</v>
      </c>
      <c r="I773" s="206">
        <v>2107215</v>
      </c>
      <c r="J773" s="206">
        <v>2907737</v>
      </c>
      <c r="K773" s="206">
        <v>-800522</v>
      </c>
      <c r="L773" s="203" t="s">
        <v>1379</v>
      </c>
    </row>
    <row r="774" spans="1:12" x14ac:dyDescent="0.25">
      <c r="A774" s="190" t="s">
        <v>1422</v>
      </c>
      <c r="I774" s="206">
        <v>2107215</v>
      </c>
      <c r="J774" s="206">
        <v>2907737</v>
      </c>
      <c r="K774" s="206">
        <v>-800522</v>
      </c>
      <c r="L774" s="194" t="s">
        <v>1379</v>
      </c>
    </row>
    <row r="775" spans="1:12" x14ac:dyDescent="0.25">
      <c r="A775" s="197" t="s">
        <v>632</v>
      </c>
    </row>
    <row r="776" spans="1:12" x14ac:dyDescent="0.25">
      <c r="A776" s="197" t="s">
        <v>81</v>
      </c>
      <c r="G776" s="198" t="s">
        <v>1370</v>
      </c>
      <c r="I776" s="199">
        <v>0</v>
      </c>
      <c r="J776" s="199">
        <v>0</v>
      </c>
      <c r="K776" s="199">
        <v>0</v>
      </c>
    </row>
    <row r="777" spans="1:12" x14ac:dyDescent="0.25">
      <c r="A777" s="200" t="s">
        <v>82</v>
      </c>
      <c r="B777" s="200" t="s">
        <v>83</v>
      </c>
      <c r="C777" s="201" t="s">
        <v>84</v>
      </c>
      <c r="D777" s="200" t="s">
        <v>85</v>
      </c>
      <c r="E777" s="200" t="s">
        <v>86</v>
      </c>
      <c r="F777" s="201" t="s">
        <v>87</v>
      </c>
      <c r="G777" s="200" t="s">
        <v>88</v>
      </c>
      <c r="I777" s="201" t="s">
        <v>1371</v>
      </c>
      <c r="J777" s="201" t="s">
        <v>1372</v>
      </c>
      <c r="K777" s="201" t="s">
        <v>89</v>
      </c>
    </row>
    <row r="778" spans="1:12" x14ac:dyDescent="0.25">
      <c r="A778" s="195">
        <v>1</v>
      </c>
      <c r="B778" s="194" t="s">
        <v>81</v>
      </c>
      <c r="C778" s="196">
        <v>1</v>
      </c>
      <c r="D778" s="194" t="s">
        <v>90</v>
      </c>
      <c r="F778" s="196">
        <v>0</v>
      </c>
      <c r="G778" s="194" t="s">
        <v>650</v>
      </c>
      <c r="J778" s="195">
        <v>209800</v>
      </c>
      <c r="K778" s="202">
        <v>-209800</v>
      </c>
      <c r="L778" s="200" t="s">
        <v>1385</v>
      </c>
    </row>
    <row r="779" spans="1:12" x14ac:dyDescent="0.25">
      <c r="A779" s="195">
        <v>11</v>
      </c>
      <c r="B779" s="194" t="s">
        <v>81</v>
      </c>
      <c r="C779" s="196">
        <v>19</v>
      </c>
      <c r="D779" s="194" t="s">
        <v>92</v>
      </c>
      <c r="F779" s="196">
        <v>0</v>
      </c>
      <c r="G779" s="194" t="s">
        <v>728</v>
      </c>
      <c r="I779" s="195">
        <v>209800</v>
      </c>
      <c r="K779" s="202">
        <v>0</v>
      </c>
    </row>
    <row r="780" spans="1:12" x14ac:dyDescent="0.25">
      <c r="A780" s="195">
        <v>31</v>
      </c>
      <c r="B780" s="194" t="s">
        <v>81</v>
      </c>
      <c r="C780" s="196">
        <v>123</v>
      </c>
      <c r="D780" s="194" t="s">
        <v>92</v>
      </c>
      <c r="F780" s="196">
        <v>0</v>
      </c>
      <c r="G780" s="194" t="s">
        <v>1076</v>
      </c>
      <c r="I780" s="195">
        <v>69352</v>
      </c>
      <c r="K780" s="202">
        <v>69352</v>
      </c>
      <c r="L780" s="200" t="s">
        <v>1373</v>
      </c>
    </row>
    <row r="781" spans="1:12" x14ac:dyDescent="0.25">
      <c r="A781" s="195">
        <v>31</v>
      </c>
      <c r="B781" s="194" t="s">
        <v>81</v>
      </c>
      <c r="C781" s="196">
        <v>145</v>
      </c>
      <c r="D781" s="194" t="s">
        <v>90</v>
      </c>
      <c r="F781" s="196">
        <v>0</v>
      </c>
      <c r="G781" s="194" t="s">
        <v>1197</v>
      </c>
      <c r="J781" s="195">
        <v>69352</v>
      </c>
      <c r="K781" s="202">
        <v>0</v>
      </c>
    </row>
    <row r="782" spans="1:12" x14ac:dyDescent="0.25">
      <c r="G782" s="203" t="s">
        <v>1374</v>
      </c>
      <c r="I782" s="204">
        <v>279152</v>
      </c>
      <c r="J782" s="204">
        <v>279152</v>
      </c>
      <c r="K782" s="204">
        <v>0</v>
      </c>
    </row>
    <row r="783" spans="1:12" x14ac:dyDescent="0.25">
      <c r="G783" s="203" t="s">
        <v>1368</v>
      </c>
      <c r="I783" s="206">
        <v>279152</v>
      </c>
      <c r="J783" s="206">
        <v>279152</v>
      </c>
      <c r="K783" s="206">
        <v>0</v>
      </c>
    </row>
    <row r="784" spans="1:12" x14ac:dyDescent="0.25">
      <c r="A784" s="197" t="s">
        <v>126</v>
      </c>
      <c r="G784" s="198" t="s">
        <v>1370</v>
      </c>
      <c r="I784" s="199">
        <v>279152</v>
      </c>
      <c r="J784" s="199">
        <v>279152</v>
      </c>
      <c r="K784" s="199">
        <v>0</v>
      </c>
    </row>
    <row r="785" spans="1:12" x14ac:dyDescent="0.25">
      <c r="A785" s="200" t="s">
        <v>82</v>
      </c>
      <c r="B785" s="200" t="s">
        <v>83</v>
      </c>
      <c r="C785" s="201" t="s">
        <v>84</v>
      </c>
      <c r="D785" s="200" t="s">
        <v>85</v>
      </c>
      <c r="E785" s="200" t="s">
        <v>86</v>
      </c>
      <c r="F785" s="201" t="s">
        <v>87</v>
      </c>
      <c r="G785" s="200" t="s">
        <v>88</v>
      </c>
      <c r="I785" s="201" t="s">
        <v>1371</v>
      </c>
      <c r="J785" s="201" t="s">
        <v>1372</v>
      </c>
      <c r="K785" s="201" t="s">
        <v>89</v>
      </c>
    </row>
    <row r="786" spans="1:12" x14ac:dyDescent="0.25">
      <c r="A786" s="195">
        <v>28</v>
      </c>
      <c r="B786" s="194" t="s">
        <v>126</v>
      </c>
      <c r="C786" s="196">
        <v>55</v>
      </c>
      <c r="D786" s="194" t="s">
        <v>90</v>
      </c>
      <c r="F786" s="196">
        <v>0</v>
      </c>
      <c r="G786" s="194" t="s">
        <v>1197</v>
      </c>
      <c r="J786" s="195">
        <v>55487</v>
      </c>
      <c r="K786" s="202">
        <v>-55487</v>
      </c>
      <c r="L786" s="200" t="s">
        <v>1385</v>
      </c>
    </row>
    <row r="787" spans="1:12" x14ac:dyDescent="0.25">
      <c r="G787" s="203" t="s">
        <v>1381</v>
      </c>
      <c r="I787" s="204">
        <v>0</v>
      </c>
      <c r="J787" s="204">
        <v>55487</v>
      </c>
      <c r="K787" s="204">
        <v>-55487</v>
      </c>
      <c r="L787" s="205" t="s">
        <v>1385</v>
      </c>
    </row>
    <row r="788" spans="1:12" x14ac:dyDescent="0.25">
      <c r="G788" s="203" t="s">
        <v>1368</v>
      </c>
      <c r="I788" s="206">
        <v>279152</v>
      </c>
      <c r="J788" s="206">
        <v>334639</v>
      </c>
      <c r="K788" s="206">
        <v>-55487</v>
      </c>
      <c r="L788" s="203" t="s">
        <v>1379</v>
      </c>
    </row>
    <row r="789" spans="1:12" x14ac:dyDescent="0.25">
      <c r="A789" s="190" t="s">
        <v>1423</v>
      </c>
      <c r="I789" s="206">
        <v>279152</v>
      </c>
      <c r="J789" s="206">
        <v>334639</v>
      </c>
      <c r="K789" s="206">
        <v>-55487</v>
      </c>
      <c r="L789" s="194" t="s">
        <v>1379</v>
      </c>
    </row>
    <row r="790" spans="1:12" x14ac:dyDescent="0.25">
      <c r="A790" s="197" t="s">
        <v>633</v>
      </c>
    </row>
    <row r="791" spans="1:12" x14ac:dyDescent="0.25">
      <c r="A791" s="197" t="s">
        <v>81</v>
      </c>
      <c r="G791" s="198" t="s">
        <v>1370</v>
      </c>
      <c r="I791" s="199">
        <v>0</v>
      </c>
      <c r="J791" s="199">
        <v>0</v>
      </c>
      <c r="K791" s="199">
        <v>0</v>
      </c>
    </row>
    <row r="792" spans="1:12" x14ac:dyDescent="0.25">
      <c r="A792" s="200" t="s">
        <v>82</v>
      </c>
      <c r="B792" s="200" t="s">
        <v>83</v>
      </c>
      <c r="C792" s="201" t="s">
        <v>84</v>
      </c>
      <c r="D792" s="200" t="s">
        <v>85</v>
      </c>
      <c r="E792" s="200" t="s">
        <v>86</v>
      </c>
      <c r="F792" s="201" t="s">
        <v>87</v>
      </c>
      <c r="G792" s="200" t="s">
        <v>88</v>
      </c>
      <c r="I792" s="201" t="s">
        <v>1371</v>
      </c>
      <c r="J792" s="201" t="s">
        <v>1372</v>
      </c>
      <c r="K792" s="201" t="s">
        <v>89</v>
      </c>
    </row>
    <row r="793" spans="1:12" x14ac:dyDescent="0.25">
      <c r="A793" s="195">
        <v>1</v>
      </c>
      <c r="B793" s="194" t="s">
        <v>81</v>
      </c>
      <c r="C793" s="196">
        <v>1</v>
      </c>
      <c r="D793" s="194" t="s">
        <v>90</v>
      </c>
      <c r="F793" s="196">
        <v>0</v>
      </c>
      <c r="G793" s="194" t="s">
        <v>650</v>
      </c>
      <c r="J793" s="195">
        <v>2414856190</v>
      </c>
      <c r="K793" s="202">
        <v>-2414856190</v>
      </c>
      <c r="L793" s="200" t="s">
        <v>1385</v>
      </c>
    </row>
    <row r="794" spans="1:12" x14ac:dyDescent="0.25">
      <c r="G794" s="203" t="s">
        <v>1374</v>
      </c>
      <c r="I794" s="204">
        <v>0</v>
      </c>
      <c r="J794" s="204">
        <v>2414856190</v>
      </c>
      <c r="K794" s="204">
        <v>-2414856190</v>
      </c>
      <c r="L794" s="205" t="s">
        <v>1385</v>
      </c>
    </row>
    <row r="795" spans="1:12" x14ac:dyDescent="0.25">
      <c r="G795" s="203" t="s">
        <v>1368</v>
      </c>
      <c r="I795" s="206">
        <v>0</v>
      </c>
      <c r="J795" s="206">
        <v>2414856190</v>
      </c>
      <c r="K795" s="206">
        <v>-2414856190</v>
      </c>
      <c r="L795" s="203" t="s">
        <v>1379</v>
      </c>
    </row>
    <row r="796" spans="1:12" x14ac:dyDescent="0.25">
      <c r="A796" s="190" t="s">
        <v>1424</v>
      </c>
      <c r="I796" s="206">
        <v>0</v>
      </c>
      <c r="J796" s="206">
        <v>2414856190</v>
      </c>
      <c r="K796" s="206">
        <v>-2414856190</v>
      </c>
      <c r="L796" s="194" t="s">
        <v>1379</v>
      </c>
    </row>
    <row r="797" spans="1:12" x14ac:dyDescent="0.25">
      <c r="A797" s="197" t="s">
        <v>634</v>
      </c>
    </row>
    <row r="798" spans="1:12" x14ac:dyDescent="0.25">
      <c r="A798" s="197" t="s">
        <v>81</v>
      </c>
      <c r="G798" s="198" t="s">
        <v>1370</v>
      </c>
      <c r="I798" s="199">
        <v>0</v>
      </c>
      <c r="J798" s="199">
        <v>0</v>
      </c>
      <c r="K798" s="199">
        <v>0</v>
      </c>
    </row>
    <row r="799" spans="1:12" x14ac:dyDescent="0.25">
      <c r="A799" s="200" t="s">
        <v>82</v>
      </c>
      <c r="B799" s="200" t="s">
        <v>83</v>
      </c>
      <c r="C799" s="201" t="s">
        <v>84</v>
      </c>
      <c r="D799" s="200" t="s">
        <v>85</v>
      </c>
      <c r="E799" s="200" t="s">
        <v>86</v>
      </c>
      <c r="F799" s="201" t="s">
        <v>87</v>
      </c>
      <c r="G799" s="200" t="s">
        <v>88</v>
      </c>
      <c r="I799" s="201" t="s">
        <v>1371</v>
      </c>
      <c r="J799" s="201" t="s">
        <v>1372</v>
      </c>
      <c r="K799" s="201" t="s">
        <v>89</v>
      </c>
    </row>
    <row r="800" spans="1:12" x14ac:dyDescent="0.25">
      <c r="A800" s="195">
        <v>1</v>
      </c>
      <c r="B800" s="194" t="s">
        <v>81</v>
      </c>
      <c r="C800" s="196">
        <v>1</v>
      </c>
      <c r="D800" s="194" t="s">
        <v>90</v>
      </c>
      <c r="F800" s="196">
        <v>0</v>
      </c>
      <c r="G800" s="194" t="s">
        <v>650</v>
      </c>
      <c r="J800" s="195">
        <v>969602156</v>
      </c>
      <c r="K800" s="202">
        <v>-969602156</v>
      </c>
      <c r="L800" s="200" t="s">
        <v>1385</v>
      </c>
    </row>
    <row r="801" spans="1:12" x14ac:dyDescent="0.25">
      <c r="G801" s="203" t="s">
        <v>1374</v>
      </c>
      <c r="I801" s="204">
        <v>0</v>
      </c>
      <c r="J801" s="204">
        <v>969602156</v>
      </c>
      <c r="K801" s="204">
        <v>-969602156</v>
      </c>
      <c r="L801" s="205" t="s">
        <v>1385</v>
      </c>
    </row>
    <row r="802" spans="1:12" x14ac:dyDescent="0.25">
      <c r="G802" s="203" t="s">
        <v>1368</v>
      </c>
      <c r="I802" s="206">
        <v>0</v>
      </c>
      <c r="J802" s="206">
        <v>969602156</v>
      </c>
      <c r="K802" s="206">
        <v>-969602156</v>
      </c>
      <c r="L802" s="203" t="s">
        <v>1379</v>
      </c>
    </row>
    <row r="803" spans="1:12" x14ac:dyDescent="0.25">
      <c r="A803" s="190" t="s">
        <v>1425</v>
      </c>
      <c r="I803" s="206">
        <v>0</v>
      </c>
      <c r="J803" s="206">
        <v>969602156</v>
      </c>
      <c r="K803" s="206">
        <v>-969602156</v>
      </c>
      <c r="L803" s="194" t="s">
        <v>1379</v>
      </c>
    </row>
    <row r="804" spans="1:12" x14ac:dyDescent="0.25">
      <c r="A804" s="197" t="s">
        <v>635</v>
      </c>
    </row>
    <row r="805" spans="1:12" x14ac:dyDescent="0.25">
      <c r="A805" s="197" t="s">
        <v>81</v>
      </c>
      <c r="G805" s="198" t="s">
        <v>1370</v>
      </c>
      <c r="I805" s="199">
        <v>0</v>
      </c>
      <c r="J805" s="199">
        <v>0</v>
      </c>
      <c r="K805" s="199">
        <v>0</v>
      </c>
    </row>
    <row r="806" spans="1:12" x14ac:dyDescent="0.25">
      <c r="A806" s="200" t="s">
        <v>82</v>
      </c>
      <c r="B806" s="200" t="s">
        <v>83</v>
      </c>
      <c r="C806" s="201" t="s">
        <v>84</v>
      </c>
      <c r="D806" s="200" t="s">
        <v>85</v>
      </c>
      <c r="E806" s="200" t="s">
        <v>86</v>
      </c>
      <c r="F806" s="201" t="s">
        <v>87</v>
      </c>
      <c r="G806" s="200" t="s">
        <v>88</v>
      </c>
      <c r="I806" s="201" t="s">
        <v>1371</v>
      </c>
      <c r="J806" s="201" t="s">
        <v>1372</v>
      </c>
      <c r="K806" s="201" t="s">
        <v>89</v>
      </c>
    </row>
    <row r="807" spans="1:12" x14ac:dyDescent="0.25">
      <c r="A807" s="195">
        <v>1</v>
      </c>
      <c r="B807" s="194" t="s">
        <v>81</v>
      </c>
      <c r="C807" s="196">
        <v>1</v>
      </c>
      <c r="D807" s="194" t="s">
        <v>90</v>
      </c>
      <c r="F807" s="196">
        <v>0</v>
      </c>
      <c r="G807" s="194" t="s">
        <v>650</v>
      </c>
      <c r="I807" s="195">
        <v>1664328607</v>
      </c>
      <c r="K807" s="202">
        <v>1664328607</v>
      </c>
      <c r="L807" s="200" t="s">
        <v>1373</v>
      </c>
    </row>
    <row r="808" spans="1:12" x14ac:dyDescent="0.25">
      <c r="A808" s="195">
        <v>1</v>
      </c>
      <c r="B808" s="194" t="s">
        <v>81</v>
      </c>
      <c r="C808" s="196">
        <v>1</v>
      </c>
      <c r="D808" s="194" t="s">
        <v>90</v>
      </c>
      <c r="F808" s="196">
        <v>0</v>
      </c>
      <c r="G808" s="194" t="s">
        <v>650</v>
      </c>
      <c r="I808" s="195">
        <v>72788919</v>
      </c>
      <c r="K808" s="202">
        <v>1737117526</v>
      </c>
      <c r="L808" s="200" t="s">
        <v>1373</v>
      </c>
    </row>
    <row r="809" spans="1:12" x14ac:dyDescent="0.25">
      <c r="G809" s="203" t="s">
        <v>1374</v>
      </c>
      <c r="I809" s="204">
        <v>1737117526</v>
      </c>
      <c r="J809" s="204">
        <v>0</v>
      </c>
      <c r="K809" s="204">
        <v>1737117526</v>
      </c>
      <c r="L809" s="205" t="s">
        <v>1373</v>
      </c>
    </row>
    <row r="810" spans="1:12" x14ac:dyDescent="0.25">
      <c r="G810" s="203" t="s">
        <v>1368</v>
      </c>
      <c r="I810" s="206">
        <v>1737117526</v>
      </c>
      <c r="J810" s="206">
        <v>0</v>
      </c>
      <c r="K810" s="206">
        <v>1737117526</v>
      </c>
      <c r="L810" s="203" t="s">
        <v>1375</v>
      </c>
    </row>
    <row r="811" spans="1:12" x14ac:dyDescent="0.25">
      <c r="A811" s="190" t="s">
        <v>1426</v>
      </c>
      <c r="I811" s="206">
        <v>1737117526</v>
      </c>
      <c r="J811" s="206">
        <v>0</v>
      </c>
      <c r="K811" s="206">
        <v>1737117526</v>
      </c>
      <c r="L811" s="194" t="s">
        <v>1375</v>
      </c>
    </row>
    <row r="812" spans="1:12" x14ac:dyDescent="0.25">
      <c r="A812" s="197" t="s">
        <v>1427</v>
      </c>
    </row>
    <row r="813" spans="1:12" x14ac:dyDescent="0.25">
      <c r="A813" s="197" t="s">
        <v>81</v>
      </c>
      <c r="G813" s="198" t="s">
        <v>1370</v>
      </c>
      <c r="I813" s="199">
        <v>0</v>
      </c>
      <c r="J813" s="199">
        <v>0</v>
      </c>
      <c r="K813" s="199">
        <v>0</v>
      </c>
    </row>
    <row r="814" spans="1:12" x14ac:dyDescent="0.25">
      <c r="A814" s="200" t="s">
        <v>82</v>
      </c>
      <c r="B814" s="200" t="s">
        <v>83</v>
      </c>
      <c r="C814" s="201" t="s">
        <v>84</v>
      </c>
      <c r="D814" s="200" t="s">
        <v>85</v>
      </c>
      <c r="E814" s="200" t="s">
        <v>86</v>
      </c>
      <c r="F814" s="201" t="s">
        <v>87</v>
      </c>
      <c r="G814" s="200" t="s">
        <v>88</v>
      </c>
      <c r="I814" s="201" t="s">
        <v>1371</v>
      </c>
      <c r="J814" s="201" t="s">
        <v>1372</v>
      </c>
      <c r="K814" s="201" t="s">
        <v>89</v>
      </c>
    </row>
    <row r="815" spans="1:12" x14ac:dyDescent="0.25">
      <c r="A815" s="195">
        <v>1</v>
      </c>
      <c r="B815" s="194" t="s">
        <v>81</v>
      </c>
      <c r="C815" s="196">
        <v>1</v>
      </c>
      <c r="D815" s="194" t="s">
        <v>90</v>
      </c>
      <c r="F815" s="196">
        <v>0</v>
      </c>
      <c r="G815" s="194" t="s">
        <v>650</v>
      </c>
      <c r="J815" s="195">
        <v>786953702</v>
      </c>
      <c r="K815" s="202">
        <v>-786953702</v>
      </c>
      <c r="L815" s="200" t="s">
        <v>1385</v>
      </c>
    </row>
    <row r="816" spans="1:12" x14ac:dyDescent="0.25">
      <c r="G816" s="203" t="s">
        <v>1374</v>
      </c>
      <c r="I816" s="204">
        <v>0</v>
      </c>
      <c r="J816" s="204">
        <v>786953702</v>
      </c>
      <c r="K816" s="204">
        <v>-786953702</v>
      </c>
      <c r="L816" s="205" t="s">
        <v>1385</v>
      </c>
    </row>
    <row r="817" spans="1:12" x14ac:dyDescent="0.25">
      <c r="G817" s="203" t="s">
        <v>1368</v>
      </c>
      <c r="I817" s="206">
        <v>0</v>
      </c>
      <c r="J817" s="206">
        <v>786953702</v>
      </c>
      <c r="K817" s="206">
        <v>-786953702</v>
      </c>
      <c r="L817" s="203" t="s">
        <v>1379</v>
      </c>
    </row>
    <row r="818" spans="1:12" x14ac:dyDescent="0.25">
      <c r="A818" s="190" t="s">
        <v>1428</v>
      </c>
      <c r="I818" s="206">
        <v>0</v>
      </c>
      <c r="J818" s="206">
        <v>786953702</v>
      </c>
      <c r="K818" s="206">
        <v>-786953702</v>
      </c>
      <c r="L818" s="194" t="s">
        <v>1379</v>
      </c>
    </row>
    <row r="819" spans="1:12" x14ac:dyDescent="0.25">
      <c r="A819" s="197" t="s">
        <v>1429</v>
      </c>
    </row>
    <row r="820" spans="1:12" x14ac:dyDescent="0.25">
      <c r="A820" s="197" t="s">
        <v>81</v>
      </c>
      <c r="G820" s="198" t="s">
        <v>1370</v>
      </c>
      <c r="I820" s="199">
        <v>0</v>
      </c>
      <c r="J820" s="199">
        <v>0</v>
      </c>
      <c r="K820" s="199">
        <v>0</v>
      </c>
    </row>
    <row r="821" spans="1:12" x14ac:dyDescent="0.25">
      <c r="A821" s="200" t="s">
        <v>82</v>
      </c>
      <c r="B821" s="200" t="s">
        <v>83</v>
      </c>
      <c r="C821" s="201" t="s">
        <v>84</v>
      </c>
      <c r="D821" s="200" t="s">
        <v>85</v>
      </c>
      <c r="E821" s="200" t="s">
        <v>86</v>
      </c>
      <c r="F821" s="201" t="s">
        <v>87</v>
      </c>
      <c r="G821" s="200" t="s">
        <v>88</v>
      </c>
      <c r="I821" s="201" t="s">
        <v>1371</v>
      </c>
      <c r="J821" s="201" t="s">
        <v>1372</v>
      </c>
      <c r="K821" s="201" t="s">
        <v>89</v>
      </c>
    </row>
    <row r="822" spans="1:12" x14ac:dyDescent="0.25">
      <c r="A822" s="195">
        <v>31</v>
      </c>
      <c r="B822" s="194" t="s">
        <v>81</v>
      </c>
      <c r="C822" s="196">
        <v>144</v>
      </c>
      <c r="D822" s="194" t="s">
        <v>90</v>
      </c>
      <c r="F822" s="196">
        <v>0</v>
      </c>
      <c r="G822" s="194" t="s">
        <v>1160</v>
      </c>
      <c r="I822" s="195">
        <v>55556</v>
      </c>
      <c r="K822" s="202">
        <v>55556</v>
      </c>
      <c r="L822" s="200" t="s">
        <v>1373</v>
      </c>
    </row>
    <row r="823" spans="1:12" x14ac:dyDescent="0.25">
      <c r="A823" s="195">
        <v>31</v>
      </c>
      <c r="B823" s="194" t="s">
        <v>81</v>
      </c>
      <c r="C823" s="196">
        <v>144</v>
      </c>
      <c r="D823" s="194" t="s">
        <v>90</v>
      </c>
      <c r="F823" s="196">
        <v>0</v>
      </c>
      <c r="G823" s="194" t="s">
        <v>1163</v>
      </c>
      <c r="I823" s="195">
        <v>666667</v>
      </c>
      <c r="K823" s="202">
        <v>722223</v>
      </c>
      <c r="L823" s="200" t="s">
        <v>1373</v>
      </c>
    </row>
    <row r="824" spans="1:12" x14ac:dyDescent="0.25">
      <c r="A824" s="195">
        <v>31</v>
      </c>
      <c r="B824" s="194" t="s">
        <v>81</v>
      </c>
      <c r="C824" s="196">
        <v>144</v>
      </c>
      <c r="D824" s="194" t="s">
        <v>90</v>
      </c>
      <c r="F824" s="196">
        <v>0</v>
      </c>
      <c r="G824" s="194" t="s">
        <v>1164</v>
      </c>
      <c r="I824" s="195">
        <v>666667</v>
      </c>
      <c r="K824" s="202">
        <v>1388890</v>
      </c>
      <c r="L824" s="200" t="s">
        <v>1373</v>
      </c>
    </row>
    <row r="825" spans="1:12" x14ac:dyDescent="0.25">
      <c r="A825" s="195">
        <v>31</v>
      </c>
      <c r="B825" s="194" t="s">
        <v>81</v>
      </c>
      <c r="C825" s="196">
        <v>144</v>
      </c>
      <c r="D825" s="194" t="s">
        <v>90</v>
      </c>
      <c r="F825" s="196">
        <v>0</v>
      </c>
      <c r="G825" s="194" t="s">
        <v>1171</v>
      </c>
      <c r="I825" s="195">
        <v>560000</v>
      </c>
      <c r="K825" s="202">
        <v>1948890</v>
      </c>
      <c r="L825" s="200" t="s">
        <v>1373</v>
      </c>
    </row>
    <row r="826" spans="1:12" x14ac:dyDescent="0.25">
      <c r="G826" s="203" t="s">
        <v>1374</v>
      </c>
      <c r="I826" s="204">
        <v>1948890</v>
      </c>
      <c r="J826" s="204">
        <v>0</v>
      </c>
      <c r="K826" s="204">
        <v>1948890</v>
      </c>
      <c r="L826" s="205" t="s">
        <v>1373</v>
      </c>
    </row>
    <row r="827" spans="1:12" x14ac:dyDescent="0.25">
      <c r="G827" s="203" t="s">
        <v>1368</v>
      </c>
      <c r="I827" s="206">
        <v>1948890</v>
      </c>
      <c r="J827" s="206">
        <v>0</v>
      </c>
      <c r="K827" s="206">
        <v>1948890</v>
      </c>
      <c r="L827" s="203" t="s">
        <v>1375</v>
      </c>
    </row>
    <row r="828" spans="1:12" x14ac:dyDescent="0.25">
      <c r="A828" s="197" t="s">
        <v>126</v>
      </c>
      <c r="G828" s="198" t="s">
        <v>1370</v>
      </c>
      <c r="I828" s="199">
        <v>1948890</v>
      </c>
      <c r="J828" s="199">
        <v>0</v>
      </c>
      <c r="K828" s="199">
        <v>1948890</v>
      </c>
      <c r="L828" s="194" t="s">
        <v>1373</v>
      </c>
    </row>
    <row r="829" spans="1:12" x14ac:dyDescent="0.25">
      <c r="A829" s="200" t="s">
        <v>82</v>
      </c>
      <c r="B829" s="200" t="s">
        <v>83</v>
      </c>
      <c r="C829" s="201" t="s">
        <v>84</v>
      </c>
      <c r="D829" s="200" t="s">
        <v>85</v>
      </c>
      <c r="E829" s="200" t="s">
        <v>86</v>
      </c>
      <c r="F829" s="201" t="s">
        <v>87</v>
      </c>
      <c r="G829" s="200" t="s">
        <v>88</v>
      </c>
      <c r="I829" s="201" t="s">
        <v>1371</v>
      </c>
      <c r="J829" s="201" t="s">
        <v>1372</v>
      </c>
      <c r="K829" s="201" t="s">
        <v>89</v>
      </c>
    </row>
    <row r="830" spans="1:12" x14ac:dyDescent="0.25">
      <c r="A830" s="195">
        <v>3</v>
      </c>
      <c r="B830" s="194" t="s">
        <v>126</v>
      </c>
      <c r="C830" s="196">
        <v>13</v>
      </c>
      <c r="D830" s="194" t="s">
        <v>92</v>
      </c>
      <c r="F830" s="196">
        <v>0</v>
      </c>
      <c r="G830" s="194" t="s">
        <v>1254</v>
      </c>
      <c r="I830" s="195">
        <v>31600</v>
      </c>
      <c r="K830" s="202">
        <v>1980490</v>
      </c>
      <c r="L830" s="200" t="s">
        <v>1373</v>
      </c>
    </row>
    <row r="831" spans="1:12" x14ac:dyDescent="0.25">
      <c r="A831" s="195">
        <v>28</v>
      </c>
      <c r="B831" s="194" t="s">
        <v>126</v>
      </c>
      <c r="C831" s="196">
        <v>52</v>
      </c>
      <c r="D831" s="194" t="s">
        <v>90</v>
      </c>
      <c r="F831" s="196">
        <v>0</v>
      </c>
      <c r="G831" s="194" t="s">
        <v>307</v>
      </c>
      <c r="I831" s="195">
        <v>666667</v>
      </c>
      <c r="K831" s="202">
        <v>2647157</v>
      </c>
      <c r="L831" s="200" t="s">
        <v>1373</v>
      </c>
    </row>
    <row r="832" spans="1:12" x14ac:dyDescent="0.25">
      <c r="A832" s="195">
        <v>28</v>
      </c>
      <c r="B832" s="194" t="s">
        <v>126</v>
      </c>
      <c r="C832" s="196">
        <v>52</v>
      </c>
      <c r="D832" s="194" t="s">
        <v>90</v>
      </c>
      <c r="F832" s="196">
        <v>0</v>
      </c>
      <c r="G832" s="194" t="s">
        <v>310</v>
      </c>
      <c r="I832" s="195">
        <v>666667</v>
      </c>
      <c r="K832" s="202">
        <v>3313824</v>
      </c>
      <c r="L832" s="200" t="s">
        <v>1373</v>
      </c>
    </row>
    <row r="833" spans="1:12" x14ac:dyDescent="0.25">
      <c r="A833" s="195">
        <v>28</v>
      </c>
      <c r="B833" s="194" t="s">
        <v>126</v>
      </c>
      <c r="C833" s="196">
        <v>61</v>
      </c>
      <c r="D833" s="194" t="s">
        <v>90</v>
      </c>
      <c r="F833" s="196">
        <v>0</v>
      </c>
      <c r="G833" s="194" t="s">
        <v>271</v>
      </c>
      <c r="I833" s="195">
        <v>2308600</v>
      </c>
      <c r="K833" s="202">
        <v>5622424</v>
      </c>
      <c r="L833" s="200" t="s">
        <v>1373</v>
      </c>
    </row>
    <row r="834" spans="1:12" x14ac:dyDescent="0.25">
      <c r="G834" s="203" t="s">
        <v>1381</v>
      </c>
      <c r="I834" s="204">
        <v>3673534</v>
      </c>
      <c r="J834" s="204">
        <v>0</v>
      </c>
      <c r="K834" s="204">
        <v>3673534</v>
      </c>
      <c r="L834" s="205" t="s">
        <v>1373</v>
      </c>
    </row>
    <row r="835" spans="1:12" x14ac:dyDescent="0.25">
      <c r="G835" s="203" t="s">
        <v>1368</v>
      </c>
      <c r="I835" s="206">
        <v>5622424</v>
      </c>
      <c r="J835" s="206">
        <v>0</v>
      </c>
      <c r="K835" s="206">
        <v>5622424</v>
      </c>
      <c r="L835" s="203" t="s">
        <v>1375</v>
      </c>
    </row>
    <row r="836" spans="1:12" x14ac:dyDescent="0.25">
      <c r="A836" s="190" t="s">
        <v>1430</v>
      </c>
      <c r="I836" s="206">
        <v>5622424</v>
      </c>
      <c r="J836" s="206">
        <v>0</v>
      </c>
      <c r="K836" s="206">
        <v>5622424</v>
      </c>
      <c r="L836" s="194" t="s">
        <v>1375</v>
      </c>
    </row>
    <row r="837" spans="1:12" x14ac:dyDescent="0.25">
      <c r="A837" s="197" t="s">
        <v>1431</v>
      </c>
    </row>
    <row r="838" spans="1:12" x14ac:dyDescent="0.25">
      <c r="A838" s="197" t="s">
        <v>81</v>
      </c>
      <c r="G838" s="198" t="s">
        <v>1370</v>
      </c>
      <c r="I838" s="199">
        <v>0</v>
      </c>
      <c r="J838" s="199">
        <v>0</v>
      </c>
      <c r="K838" s="199">
        <v>0</v>
      </c>
    </row>
    <row r="839" spans="1:12" x14ac:dyDescent="0.25">
      <c r="A839" s="200" t="s">
        <v>82</v>
      </c>
      <c r="B839" s="200" t="s">
        <v>83</v>
      </c>
      <c r="C839" s="201" t="s">
        <v>84</v>
      </c>
      <c r="D839" s="200" t="s">
        <v>85</v>
      </c>
      <c r="E839" s="200" t="s">
        <v>86</v>
      </c>
      <c r="F839" s="201" t="s">
        <v>87</v>
      </c>
      <c r="G839" s="200" t="s">
        <v>88</v>
      </c>
      <c r="I839" s="201" t="s">
        <v>1371</v>
      </c>
      <c r="J839" s="201" t="s">
        <v>1372</v>
      </c>
      <c r="K839" s="201" t="s">
        <v>89</v>
      </c>
    </row>
    <row r="840" spans="1:12" x14ac:dyDescent="0.25">
      <c r="A840" s="195">
        <v>31</v>
      </c>
      <c r="B840" s="194" t="s">
        <v>81</v>
      </c>
      <c r="C840" s="196">
        <v>143</v>
      </c>
      <c r="D840" s="194" t="s">
        <v>90</v>
      </c>
      <c r="F840" s="196">
        <v>0</v>
      </c>
      <c r="G840" s="194" t="s">
        <v>1146</v>
      </c>
      <c r="I840" s="195">
        <v>78635</v>
      </c>
      <c r="K840" s="202">
        <v>78635</v>
      </c>
      <c r="L840" s="200" t="s">
        <v>1373</v>
      </c>
    </row>
    <row r="841" spans="1:12" x14ac:dyDescent="0.25">
      <c r="A841" s="195">
        <v>31</v>
      </c>
      <c r="B841" s="194" t="s">
        <v>81</v>
      </c>
      <c r="C841" s="196">
        <v>143</v>
      </c>
      <c r="D841" s="194" t="s">
        <v>90</v>
      </c>
      <c r="F841" s="196">
        <v>0</v>
      </c>
      <c r="G841" s="194" t="s">
        <v>1151</v>
      </c>
      <c r="I841" s="195">
        <v>264894</v>
      </c>
      <c r="K841" s="202">
        <v>343529</v>
      </c>
      <c r="L841" s="200" t="s">
        <v>1373</v>
      </c>
    </row>
    <row r="842" spans="1:12" x14ac:dyDescent="0.25">
      <c r="G842" s="203" t="s">
        <v>1374</v>
      </c>
      <c r="I842" s="204">
        <v>343529</v>
      </c>
      <c r="J842" s="204">
        <v>0</v>
      </c>
      <c r="K842" s="204">
        <v>343529</v>
      </c>
      <c r="L842" s="205" t="s">
        <v>1373</v>
      </c>
    </row>
    <row r="843" spans="1:12" x14ac:dyDescent="0.25">
      <c r="G843" s="203" t="s">
        <v>1368</v>
      </c>
      <c r="I843" s="206">
        <v>343529</v>
      </c>
      <c r="J843" s="206">
        <v>0</v>
      </c>
      <c r="K843" s="206">
        <v>343529</v>
      </c>
      <c r="L843" s="203" t="s">
        <v>1375</v>
      </c>
    </row>
    <row r="844" spans="1:12" x14ac:dyDescent="0.25">
      <c r="A844" s="190" t="s">
        <v>1432</v>
      </c>
      <c r="I844" s="206">
        <v>343529</v>
      </c>
      <c r="J844" s="206">
        <v>0</v>
      </c>
      <c r="K844" s="206">
        <v>343529</v>
      </c>
      <c r="L844" s="194" t="s">
        <v>1375</v>
      </c>
    </row>
    <row r="845" spans="1:12" x14ac:dyDescent="0.25">
      <c r="A845" s="197" t="s">
        <v>1433</v>
      </c>
    </row>
    <row r="846" spans="1:12" x14ac:dyDescent="0.25">
      <c r="A846" s="197" t="s">
        <v>81</v>
      </c>
      <c r="G846" s="198" t="s">
        <v>1370</v>
      </c>
      <c r="I846" s="199">
        <v>0</v>
      </c>
      <c r="J846" s="199">
        <v>0</v>
      </c>
      <c r="K846" s="199">
        <v>0</v>
      </c>
    </row>
    <row r="847" spans="1:12" x14ac:dyDescent="0.25">
      <c r="A847" s="200" t="s">
        <v>82</v>
      </c>
      <c r="B847" s="200" t="s">
        <v>83</v>
      </c>
      <c r="C847" s="201" t="s">
        <v>84</v>
      </c>
      <c r="D847" s="200" t="s">
        <v>85</v>
      </c>
      <c r="E847" s="200" t="s">
        <v>86</v>
      </c>
      <c r="F847" s="201" t="s">
        <v>87</v>
      </c>
      <c r="G847" s="200" t="s">
        <v>88</v>
      </c>
      <c r="I847" s="201" t="s">
        <v>1371</v>
      </c>
      <c r="J847" s="201" t="s">
        <v>1372</v>
      </c>
      <c r="K847" s="201" t="s">
        <v>89</v>
      </c>
    </row>
    <row r="848" spans="1:12" x14ac:dyDescent="0.25">
      <c r="A848" s="195">
        <v>31</v>
      </c>
      <c r="B848" s="194" t="s">
        <v>81</v>
      </c>
      <c r="C848" s="196">
        <v>143</v>
      </c>
      <c r="D848" s="194" t="s">
        <v>90</v>
      </c>
      <c r="F848" s="196">
        <v>0</v>
      </c>
      <c r="G848" s="194" t="s">
        <v>1137</v>
      </c>
      <c r="I848" s="195">
        <v>2041088</v>
      </c>
      <c r="K848" s="202">
        <v>2041088</v>
      </c>
      <c r="L848" s="200" t="s">
        <v>1373</v>
      </c>
    </row>
    <row r="849" spans="1:12" x14ac:dyDescent="0.25">
      <c r="A849" s="195">
        <v>31</v>
      </c>
      <c r="B849" s="194" t="s">
        <v>81</v>
      </c>
      <c r="C849" s="196">
        <v>143</v>
      </c>
      <c r="D849" s="194" t="s">
        <v>90</v>
      </c>
      <c r="F849" s="196">
        <v>0</v>
      </c>
      <c r="G849" s="194" t="s">
        <v>1138</v>
      </c>
      <c r="I849" s="195">
        <v>66640</v>
      </c>
      <c r="K849" s="202">
        <v>2107728</v>
      </c>
      <c r="L849" s="200" t="s">
        <v>1373</v>
      </c>
    </row>
    <row r="850" spans="1:12" x14ac:dyDescent="0.25">
      <c r="A850" s="195">
        <v>31</v>
      </c>
      <c r="B850" s="194" t="s">
        <v>81</v>
      </c>
      <c r="C850" s="196">
        <v>143</v>
      </c>
      <c r="D850" s="194" t="s">
        <v>90</v>
      </c>
      <c r="F850" s="196">
        <v>0</v>
      </c>
      <c r="G850" s="194" t="s">
        <v>1139</v>
      </c>
      <c r="I850" s="195">
        <v>750000</v>
      </c>
      <c r="K850" s="202">
        <v>2857728</v>
      </c>
      <c r="L850" s="200" t="s">
        <v>1373</v>
      </c>
    </row>
    <row r="851" spans="1:12" x14ac:dyDescent="0.25">
      <c r="A851" s="195">
        <v>31</v>
      </c>
      <c r="B851" s="194" t="s">
        <v>81</v>
      </c>
      <c r="C851" s="196">
        <v>143</v>
      </c>
      <c r="D851" s="194" t="s">
        <v>90</v>
      </c>
      <c r="F851" s="196">
        <v>0</v>
      </c>
      <c r="G851" s="194" t="s">
        <v>1142</v>
      </c>
      <c r="I851" s="195">
        <v>41650</v>
      </c>
      <c r="K851" s="202">
        <v>2899378</v>
      </c>
      <c r="L851" s="200" t="s">
        <v>1373</v>
      </c>
    </row>
    <row r="852" spans="1:12" x14ac:dyDescent="0.25">
      <c r="A852" s="195">
        <v>31</v>
      </c>
      <c r="B852" s="194" t="s">
        <v>81</v>
      </c>
      <c r="C852" s="196">
        <v>143</v>
      </c>
      <c r="D852" s="194" t="s">
        <v>90</v>
      </c>
      <c r="F852" s="196">
        <v>0</v>
      </c>
      <c r="G852" s="194" t="s">
        <v>1149</v>
      </c>
      <c r="I852" s="195">
        <v>379610</v>
      </c>
      <c r="K852" s="202">
        <v>3278988</v>
      </c>
      <c r="L852" s="200" t="s">
        <v>1373</v>
      </c>
    </row>
    <row r="853" spans="1:12" x14ac:dyDescent="0.25">
      <c r="A853" s="195">
        <v>31</v>
      </c>
      <c r="B853" s="194" t="s">
        <v>81</v>
      </c>
      <c r="C853" s="196">
        <v>144</v>
      </c>
      <c r="D853" s="194" t="s">
        <v>90</v>
      </c>
      <c r="F853" s="196">
        <v>0</v>
      </c>
      <c r="G853" s="194" t="s">
        <v>1165</v>
      </c>
      <c r="I853" s="195">
        <v>333000</v>
      </c>
      <c r="K853" s="202">
        <v>3611988</v>
      </c>
      <c r="L853" s="200" t="s">
        <v>1373</v>
      </c>
    </row>
    <row r="854" spans="1:12" x14ac:dyDescent="0.25">
      <c r="A854" s="195">
        <v>31</v>
      </c>
      <c r="B854" s="194" t="s">
        <v>81</v>
      </c>
      <c r="C854" s="196">
        <v>144</v>
      </c>
      <c r="D854" s="194" t="s">
        <v>90</v>
      </c>
      <c r="F854" s="196">
        <v>0</v>
      </c>
      <c r="G854" s="194" t="s">
        <v>1172</v>
      </c>
      <c r="I854" s="195">
        <v>222222</v>
      </c>
      <c r="K854" s="202">
        <v>3834210</v>
      </c>
      <c r="L854" s="200" t="s">
        <v>1373</v>
      </c>
    </row>
    <row r="855" spans="1:12" x14ac:dyDescent="0.25">
      <c r="G855" s="203" t="s">
        <v>1374</v>
      </c>
      <c r="I855" s="204">
        <v>3834210</v>
      </c>
      <c r="J855" s="204">
        <v>0</v>
      </c>
      <c r="K855" s="204">
        <v>3834210</v>
      </c>
      <c r="L855" s="205" t="s">
        <v>1373</v>
      </c>
    </row>
    <row r="856" spans="1:12" x14ac:dyDescent="0.25">
      <c r="G856" s="203" t="s">
        <v>1368</v>
      </c>
      <c r="I856" s="206">
        <v>3834210</v>
      </c>
      <c r="J856" s="206">
        <v>0</v>
      </c>
      <c r="K856" s="206">
        <v>3834210</v>
      </c>
      <c r="L856" s="203" t="s">
        <v>1375</v>
      </c>
    </row>
    <row r="857" spans="1:12" x14ac:dyDescent="0.25">
      <c r="A857" s="197" t="s">
        <v>126</v>
      </c>
      <c r="G857" s="198" t="s">
        <v>1370</v>
      </c>
      <c r="I857" s="199">
        <v>3834210</v>
      </c>
      <c r="J857" s="199">
        <v>0</v>
      </c>
      <c r="K857" s="199">
        <v>3834210</v>
      </c>
      <c r="L857" s="194" t="s">
        <v>1373</v>
      </c>
    </row>
    <row r="858" spans="1:12" x14ac:dyDescent="0.25">
      <c r="A858" s="200" t="s">
        <v>82</v>
      </c>
      <c r="B858" s="200" t="s">
        <v>83</v>
      </c>
      <c r="C858" s="201" t="s">
        <v>84</v>
      </c>
      <c r="D858" s="200" t="s">
        <v>85</v>
      </c>
      <c r="E858" s="200" t="s">
        <v>86</v>
      </c>
      <c r="F858" s="201" t="s">
        <v>87</v>
      </c>
      <c r="G858" s="200" t="s">
        <v>88</v>
      </c>
      <c r="I858" s="201" t="s">
        <v>1371</v>
      </c>
      <c r="J858" s="201" t="s">
        <v>1372</v>
      </c>
      <c r="K858" s="201" t="s">
        <v>89</v>
      </c>
    </row>
    <row r="859" spans="1:12" x14ac:dyDescent="0.25">
      <c r="A859" s="195">
        <v>28</v>
      </c>
      <c r="B859" s="194" t="s">
        <v>126</v>
      </c>
      <c r="C859" s="196">
        <v>52</v>
      </c>
      <c r="D859" s="194" t="s">
        <v>90</v>
      </c>
      <c r="F859" s="196">
        <v>0</v>
      </c>
      <c r="G859" s="194" t="s">
        <v>301</v>
      </c>
      <c r="I859" s="195">
        <v>333000</v>
      </c>
      <c r="K859" s="202">
        <v>4167210</v>
      </c>
      <c r="L859" s="200" t="s">
        <v>1373</v>
      </c>
    </row>
    <row r="860" spans="1:12" x14ac:dyDescent="0.25">
      <c r="A860" s="195">
        <v>28</v>
      </c>
      <c r="B860" s="194" t="s">
        <v>126</v>
      </c>
      <c r="C860" s="196">
        <v>61</v>
      </c>
      <c r="D860" s="194" t="s">
        <v>90</v>
      </c>
      <c r="F860" s="196">
        <v>0</v>
      </c>
      <c r="G860" s="194" t="s">
        <v>273</v>
      </c>
      <c r="I860" s="195">
        <v>1420745</v>
      </c>
      <c r="K860" s="202">
        <v>5587955</v>
      </c>
      <c r="L860" s="200" t="s">
        <v>1373</v>
      </c>
    </row>
    <row r="861" spans="1:12" x14ac:dyDescent="0.25">
      <c r="A861" s="195">
        <v>28</v>
      </c>
      <c r="B861" s="194" t="s">
        <v>126</v>
      </c>
      <c r="C861" s="196">
        <v>61</v>
      </c>
      <c r="D861" s="194" t="s">
        <v>90</v>
      </c>
      <c r="F861" s="196">
        <v>0</v>
      </c>
      <c r="G861" s="194" t="s">
        <v>268</v>
      </c>
      <c r="I861" s="195">
        <v>1260001</v>
      </c>
      <c r="K861" s="202">
        <v>6847956</v>
      </c>
      <c r="L861" s="200" t="s">
        <v>1373</v>
      </c>
    </row>
    <row r="862" spans="1:12" x14ac:dyDescent="0.25">
      <c r="A862" s="195">
        <v>28</v>
      </c>
      <c r="B862" s="194" t="s">
        <v>126</v>
      </c>
      <c r="C862" s="196">
        <v>61</v>
      </c>
      <c r="D862" s="194" t="s">
        <v>90</v>
      </c>
      <c r="F862" s="196">
        <v>0</v>
      </c>
      <c r="G862" s="194" t="s">
        <v>275</v>
      </c>
      <c r="I862" s="195">
        <v>195001</v>
      </c>
      <c r="K862" s="202">
        <v>7042957</v>
      </c>
      <c r="L862" s="200" t="s">
        <v>1373</v>
      </c>
    </row>
    <row r="863" spans="1:12" x14ac:dyDescent="0.25">
      <c r="A863" s="195">
        <v>28</v>
      </c>
      <c r="B863" s="194" t="s">
        <v>126</v>
      </c>
      <c r="C863" s="196">
        <v>61</v>
      </c>
      <c r="D863" s="194" t="s">
        <v>90</v>
      </c>
      <c r="F863" s="196">
        <v>0</v>
      </c>
      <c r="G863" s="194" t="s">
        <v>272</v>
      </c>
      <c r="I863" s="195">
        <v>3750000</v>
      </c>
      <c r="K863" s="202">
        <v>10792957</v>
      </c>
      <c r="L863" s="200" t="s">
        <v>1373</v>
      </c>
    </row>
    <row r="864" spans="1:12" x14ac:dyDescent="0.25">
      <c r="G864" s="203" t="s">
        <v>1381</v>
      </c>
      <c r="I864" s="204">
        <v>6958747</v>
      </c>
      <c r="J864" s="204">
        <v>0</v>
      </c>
      <c r="K864" s="204">
        <v>6958747</v>
      </c>
      <c r="L864" s="205" t="s">
        <v>1373</v>
      </c>
    </row>
    <row r="865" spans="1:12" x14ac:dyDescent="0.25">
      <c r="G865" s="203" t="s">
        <v>1368</v>
      </c>
      <c r="I865" s="206">
        <v>10792957</v>
      </c>
      <c r="J865" s="206">
        <v>0</v>
      </c>
      <c r="K865" s="206">
        <v>10792957</v>
      </c>
      <c r="L865" s="203" t="s">
        <v>1375</v>
      </c>
    </row>
    <row r="866" spans="1:12" x14ac:dyDescent="0.25">
      <c r="A866" s="190" t="s">
        <v>1434</v>
      </c>
      <c r="I866" s="206">
        <v>10792957</v>
      </c>
      <c r="J866" s="206">
        <v>0</v>
      </c>
      <c r="K866" s="206">
        <v>10792957</v>
      </c>
      <c r="L866" s="194" t="s">
        <v>1375</v>
      </c>
    </row>
    <row r="867" spans="1:12" x14ac:dyDescent="0.25">
      <c r="A867" s="197" t="s">
        <v>1435</v>
      </c>
    </row>
    <row r="868" spans="1:12" x14ac:dyDescent="0.25">
      <c r="A868" s="197" t="s">
        <v>81</v>
      </c>
      <c r="G868" s="198" t="s">
        <v>1370</v>
      </c>
      <c r="I868" s="199">
        <v>0</v>
      </c>
      <c r="J868" s="199">
        <v>0</v>
      </c>
      <c r="K868" s="199">
        <v>0</v>
      </c>
    </row>
    <row r="869" spans="1:12" x14ac:dyDescent="0.25">
      <c r="A869" s="200" t="s">
        <v>82</v>
      </c>
      <c r="B869" s="200" t="s">
        <v>83</v>
      </c>
      <c r="C869" s="201" t="s">
        <v>84</v>
      </c>
      <c r="D869" s="200" t="s">
        <v>85</v>
      </c>
      <c r="E869" s="200" t="s">
        <v>86</v>
      </c>
      <c r="F869" s="201" t="s">
        <v>87</v>
      </c>
      <c r="G869" s="200" t="s">
        <v>88</v>
      </c>
      <c r="I869" s="201" t="s">
        <v>1371</v>
      </c>
      <c r="J869" s="201" t="s">
        <v>1372</v>
      </c>
      <c r="K869" s="201" t="s">
        <v>89</v>
      </c>
    </row>
    <row r="870" spans="1:12" x14ac:dyDescent="0.25">
      <c r="A870" s="195">
        <v>31</v>
      </c>
      <c r="B870" s="194" t="s">
        <v>81</v>
      </c>
      <c r="C870" s="196">
        <v>145</v>
      </c>
      <c r="D870" s="194" t="s">
        <v>90</v>
      </c>
      <c r="F870" s="196">
        <v>0</v>
      </c>
      <c r="G870" s="194" t="s">
        <v>1199</v>
      </c>
      <c r="I870" s="195">
        <v>7922515</v>
      </c>
      <c r="K870" s="202">
        <v>7922515</v>
      </c>
      <c r="L870" s="200" t="s">
        <v>1373</v>
      </c>
    </row>
    <row r="871" spans="1:12" x14ac:dyDescent="0.25">
      <c r="G871" s="203" t="s">
        <v>1374</v>
      </c>
      <c r="I871" s="204">
        <v>7922515</v>
      </c>
      <c r="J871" s="204">
        <v>0</v>
      </c>
      <c r="K871" s="204">
        <v>7922515</v>
      </c>
      <c r="L871" s="205" t="s">
        <v>1373</v>
      </c>
    </row>
    <row r="872" spans="1:12" x14ac:dyDescent="0.25">
      <c r="G872" s="203" t="s">
        <v>1368</v>
      </c>
      <c r="I872" s="206">
        <v>7922515</v>
      </c>
      <c r="J872" s="206">
        <v>0</v>
      </c>
      <c r="K872" s="206">
        <v>7922515</v>
      </c>
      <c r="L872" s="203" t="s">
        <v>1375</v>
      </c>
    </row>
    <row r="873" spans="1:12" x14ac:dyDescent="0.25">
      <c r="A873" s="197" t="s">
        <v>126</v>
      </c>
      <c r="G873" s="198" t="s">
        <v>1370</v>
      </c>
      <c r="I873" s="199">
        <v>7922515</v>
      </c>
      <c r="J873" s="199">
        <v>0</v>
      </c>
      <c r="K873" s="199">
        <v>7922515</v>
      </c>
      <c r="L873" s="194" t="s">
        <v>1373</v>
      </c>
    </row>
    <row r="874" spans="1:12" x14ac:dyDescent="0.25">
      <c r="A874" s="200" t="s">
        <v>82</v>
      </c>
      <c r="B874" s="200" t="s">
        <v>83</v>
      </c>
      <c r="C874" s="201" t="s">
        <v>84</v>
      </c>
      <c r="D874" s="200" t="s">
        <v>85</v>
      </c>
      <c r="E874" s="200" t="s">
        <v>86</v>
      </c>
      <c r="F874" s="201" t="s">
        <v>87</v>
      </c>
      <c r="G874" s="200" t="s">
        <v>88</v>
      </c>
      <c r="I874" s="201" t="s">
        <v>1371</v>
      </c>
      <c r="J874" s="201" t="s">
        <v>1372</v>
      </c>
      <c r="K874" s="201" t="s">
        <v>89</v>
      </c>
    </row>
    <row r="875" spans="1:12" x14ac:dyDescent="0.25">
      <c r="A875" s="195">
        <v>28</v>
      </c>
      <c r="B875" s="194" t="s">
        <v>126</v>
      </c>
      <c r="C875" s="196">
        <v>55</v>
      </c>
      <c r="D875" s="194" t="s">
        <v>90</v>
      </c>
      <c r="F875" s="196">
        <v>0</v>
      </c>
      <c r="G875" s="194" t="s">
        <v>1199</v>
      </c>
      <c r="I875" s="195">
        <v>7922515</v>
      </c>
      <c r="K875" s="202">
        <v>15845030</v>
      </c>
      <c r="L875" s="200" t="s">
        <v>1373</v>
      </c>
    </row>
    <row r="876" spans="1:12" x14ac:dyDescent="0.25">
      <c r="G876" s="203" t="s">
        <v>1381</v>
      </c>
      <c r="I876" s="204">
        <v>7922515</v>
      </c>
      <c r="J876" s="204">
        <v>0</v>
      </c>
      <c r="K876" s="204">
        <v>7922515</v>
      </c>
      <c r="L876" s="205" t="s">
        <v>1373</v>
      </c>
    </row>
    <row r="877" spans="1:12" x14ac:dyDescent="0.25">
      <c r="G877" s="203" t="s">
        <v>1368</v>
      </c>
      <c r="I877" s="206">
        <v>15845030</v>
      </c>
      <c r="J877" s="206">
        <v>0</v>
      </c>
      <c r="K877" s="206">
        <v>15845030</v>
      </c>
      <c r="L877" s="203" t="s">
        <v>1375</v>
      </c>
    </row>
    <row r="878" spans="1:12" x14ac:dyDescent="0.25">
      <c r="A878" s="190" t="s">
        <v>1436</v>
      </c>
      <c r="I878" s="206">
        <v>15845030</v>
      </c>
      <c r="J878" s="206">
        <v>0</v>
      </c>
      <c r="K878" s="206">
        <v>15845030</v>
      </c>
      <c r="L878" s="194" t="s">
        <v>1375</v>
      </c>
    </row>
    <row r="879" spans="1:12" x14ac:dyDescent="0.25">
      <c r="A879" s="197" t="s">
        <v>1437</v>
      </c>
    </row>
    <row r="880" spans="1:12" x14ac:dyDescent="0.25">
      <c r="A880" s="197" t="s">
        <v>81</v>
      </c>
      <c r="G880" s="198" t="s">
        <v>1370</v>
      </c>
      <c r="I880" s="199">
        <v>0</v>
      </c>
      <c r="J880" s="199">
        <v>0</v>
      </c>
      <c r="K880" s="199">
        <v>0</v>
      </c>
    </row>
    <row r="881" spans="1:12" x14ac:dyDescent="0.25">
      <c r="A881" s="200" t="s">
        <v>82</v>
      </c>
      <c r="B881" s="200" t="s">
        <v>83</v>
      </c>
      <c r="C881" s="201" t="s">
        <v>84</v>
      </c>
      <c r="D881" s="200" t="s">
        <v>85</v>
      </c>
      <c r="E881" s="200" t="s">
        <v>86</v>
      </c>
      <c r="F881" s="201" t="s">
        <v>87</v>
      </c>
      <c r="G881" s="200" t="s">
        <v>88</v>
      </c>
      <c r="I881" s="201" t="s">
        <v>1371</v>
      </c>
      <c r="J881" s="201" t="s">
        <v>1372</v>
      </c>
      <c r="K881" s="201" t="s">
        <v>89</v>
      </c>
    </row>
    <row r="882" spans="1:12" x14ac:dyDescent="0.25">
      <c r="A882" s="195">
        <v>31</v>
      </c>
      <c r="B882" s="194" t="s">
        <v>81</v>
      </c>
      <c r="C882" s="196">
        <v>145</v>
      </c>
      <c r="D882" s="194" t="s">
        <v>90</v>
      </c>
      <c r="F882" s="196">
        <v>0</v>
      </c>
      <c r="G882" s="194" t="s">
        <v>1199</v>
      </c>
      <c r="I882" s="195">
        <v>1260298</v>
      </c>
      <c r="K882" s="202">
        <v>1260298</v>
      </c>
      <c r="L882" s="200" t="s">
        <v>1373</v>
      </c>
    </row>
    <row r="883" spans="1:12" x14ac:dyDescent="0.25">
      <c r="G883" s="203" t="s">
        <v>1374</v>
      </c>
      <c r="I883" s="204">
        <v>1260298</v>
      </c>
      <c r="J883" s="204">
        <v>0</v>
      </c>
      <c r="K883" s="204">
        <v>1260298</v>
      </c>
      <c r="L883" s="205" t="s">
        <v>1373</v>
      </c>
    </row>
    <row r="884" spans="1:12" x14ac:dyDescent="0.25">
      <c r="G884" s="203" t="s">
        <v>1368</v>
      </c>
      <c r="I884" s="206">
        <v>1260298</v>
      </c>
      <c r="J884" s="206">
        <v>0</v>
      </c>
      <c r="K884" s="206">
        <v>1260298</v>
      </c>
      <c r="L884" s="203" t="s">
        <v>1375</v>
      </c>
    </row>
    <row r="885" spans="1:12" x14ac:dyDescent="0.25">
      <c r="A885" s="197" t="s">
        <v>126</v>
      </c>
      <c r="G885" s="198" t="s">
        <v>1370</v>
      </c>
      <c r="I885" s="199">
        <v>1260298</v>
      </c>
      <c r="J885" s="199">
        <v>0</v>
      </c>
      <c r="K885" s="199">
        <v>1260298</v>
      </c>
      <c r="L885" s="194" t="s">
        <v>1373</v>
      </c>
    </row>
    <row r="886" spans="1:12" x14ac:dyDescent="0.25">
      <c r="A886" s="200" t="s">
        <v>82</v>
      </c>
      <c r="B886" s="200" t="s">
        <v>83</v>
      </c>
      <c r="C886" s="201" t="s">
        <v>84</v>
      </c>
      <c r="D886" s="200" t="s">
        <v>85</v>
      </c>
      <c r="E886" s="200" t="s">
        <v>86</v>
      </c>
      <c r="F886" s="201" t="s">
        <v>87</v>
      </c>
      <c r="G886" s="200" t="s">
        <v>88</v>
      </c>
      <c r="I886" s="201" t="s">
        <v>1371</v>
      </c>
      <c r="J886" s="201" t="s">
        <v>1372</v>
      </c>
      <c r="K886" s="201" t="s">
        <v>89</v>
      </c>
    </row>
    <row r="887" spans="1:12" x14ac:dyDescent="0.25">
      <c r="A887" s="195">
        <v>28</v>
      </c>
      <c r="B887" s="194" t="s">
        <v>126</v>
      </c>
      <c r="C887" s="196">
        <v>55</v>
      </c>
      <c r="D887" s="194" t="s">
        <v>90</v>
      </c>
      <c r="F887" s="196">
        <v>0</v>
      </c>
      <c r="G887" s="194" t="s">
        <v>1199</v>
      </c>
      <c r="I887" s="195">
        <v>354618</v>
      </c>
      <c r="K887" s="202">
        <v>1614916</v>
      </c>
      <c r="L887" s="200" t="s">
        <v>1373</v>
      </c>
    </row>
    <row r="888" spans="1:12" x14ac:dyDescent="0.25">
      <c r="G888" s="203" t="s">
        <v>1381</v>
      </c>
      <c r="I888" s="204">
        <v>354618</v>
      </c>
      <c r="J888" s="204">
        <v>0</v>
      </c>
      <c r="K888" s="204">
        <v>354618</v>
      </c>
      <c r="L888" s="205" t="s">
        <v>1373</v>
      </c>
    </row>
    <row r="889" spans="1:12" x14ac:dyDescent="0.25">
      <c r="G889" s="203" t="s">
        <v>1368</v>
      </c>
      <c r="I889" s="206">
        <v>1614916</v>
      </c>
      <c r="J889" s="206">
        <v>0</v>
      </c>
      <c r="K889" s="206">
        <v>1614916</v>
      </c>
      <c r="L889" s="203" t="s">
        <v>1375</v>
      </c>
    </row>
    <row r="890" spans="1:12" x14ac:dyDescent="0.25">
      <c r="A890" s="190" t="s">
        <v>1438</v>
      </c>
      <c r="I890" s="206">
        <v>1614916</v>
      </c>
      <c r="J890" s="206">
        <v>0</v>
      </c>
      <c r="K890" s="206">
        <v>1614916</v>
      </c>
      <c r="L890" s="194" t="s">
        <v>1375</v>
      </c>
    </row>
    <row r="891" spans="1:12" x14ac:dyDescent="0.25">
      <c r="A891" s="197" t="s">
        <v>1439</v>
      </c>
    </row>
    <row r="892" spans="1:12" x14ac:dyDescent="0.25">
      <c r="A892" s="197" t="s">
        <v>81</v>
      </c>
      <c r="G892" s="198" t="s">
        <v>1370</v>
      </c>
      <c r="I892" s="199">
        <v>0</v>
      </c>
      <c r="J892" s="199">
        <v>0</v>
      </c>
      <c r="K892" s="199">
        <v>0</v>
      </c>
    </row>
    <row r="893" spans="1:12" x14ac:dyDescent="0.25">
      <c r="A893" s="200" t="s">
        <v>82</v>
      </c>
      <c r="B893" s="200" t="s">
        <v>83</v>
      </c>
      <c r="C893" s="201" t="s">
        <v>84</v>
      </c>
      <c r="D893" s="200" t="s">
        <v>85</v>
      </c>
      <c r="E893" s="200" t="s">
        <v>86</v>
      </c>
      <c r="F893" s="201" t="s">
        <v>87</v>
      </c>
      <c r="G893" s="200" t="s">
        <v>88</v>
      </c>
      <c r="I893" s="201" t="s">
        <v>1371</v>
      </c>
      <c r="J893" s="201" t="s">
        <v>1372</v>
      </c>
      <c r="K893" s="201" t="s">
        <v>89</v>
      </c>
    </row>
    <row r="894" spans="1:12" x14ac:dyDescent="0.25">
      <c r="A894" s="195">
        <v>31</v>
      </c>
      <c r="B894" s="194" t="s">
        <v>81</v>
      </c>
      <c r="C894" s="196">
        <v>145</v>
      </c>
      <c r="D894" s="194" t="s">
        <v>90</v>
      </c>
      <c r="F894" s="196">
        <v>0</v>
      </c>
      <c r="G894" s="194" t="s">
        <v>1199</v>
      </c>
      <c r="I894" s="195">
        <v>497000</v>
      </c>
      <c r="K894" s="202">
        <v>497000</v>
      </c>
      <c r="L894" s="200" t="s">
        <v>1373</v>
      </c>
    </row>
    <row r="895" spans="1:12" x14ac:dyDescent="0.25">
      <c r="G895" s="203" t="s">
        <v>1374</v>
      </c>
      <c r="I895" s="204">
        <v>497000</v>
      </c>
      <c r="J895" s="204">
        <v>0</v>
      </c>
      <c r="K895" s="204">
        <v>497000</v>
      </c>
      <c r="L895" s="205" t="s">
        <v>1373</v>
      </c>
    </row>
    <row r="896" spans="1:12" x14ac:dyDescent="0.25">
      <c r="G896" s="203" t="s">
        <v>1368</v>
      </c>
      <c r="I896" s="206">
        <v>497000</v>
      </c>
      <c r="J896" s="206">
        <v>0</v>
      </c>
      <c r="K896" s="206">
        <v>497000</v>
      </c>
      <c r="L896" s="203" t="s">
        <v>1375</v>
      </c>
    </row>
    <row r="897" spans="1:12" x14ac:dyDescent="0.25">
      <c r="A897" s="197" t="s">
        <v>126</v>
      </c>
      <c r="G897" s="198" t="s">
        <v>1370</v>
      </c>
      <c r="I897" s="199">
        <v>497000</v>
      </c>
      <c r="J897" s="199">
        <v>0</v>
      </c>
      <c r="K897" s="199">
        <v>497000</v>
      </c>
      <c r="L897" s="194" t="s">
        <v>1373</v>
      </c>
    </row>
    <row r="898" spans="1:12" x14ac:dyDescent="0.25">
      <c r="A898" s="200" t="s">
        <v>82</v>
      </c>
      <c r="B898" s="200" t="s">
        <v>83</v>
      </c>
      <c r="C898" s="201" t="s">
        <v>84</v>
      </c>
      <c r="D898" s="200" t="s">
        <v>85</v>
      </c>
      <c r="E898" s="200" t="s">
        <v>86</v>
      </c>
      <c r="F898" s="201" t="s">
        <v>87</v>
      </c>
      <c r="G898" s="200" t="s">
        <v>88</v>
      </c>
      <c r="I898" s="201" t="s">
        <v>1371</v>
      </c>
      <c r="J898" s="201" t="s">
        <v>1372</v>
      </c>
      <c r="K898" s="201" t="s">
        <v>89</v>
      </c>
    </row>
    <row r="899" spans="1:12" x14ac:dyDescent="0.25">
      <c r="A899" s="195">
        <v>28</v>
      </c>
      <c r="B899" s="194" t="s">
        <v>126</v>
      </c>
      <c r="C899" s="196">
        <v>55</v>
      </c>
      <c r="D899" s="194" t="s">
        <v>90</v>
      </c>
      <c r="F899" s="196">
        <v>0</v>
      </c>
      <c r="G899" s="194" t="s">
        <v>1199</v>
      </c>
      <c r="I899" s="195">
        <v>221000</v>
      </c>
      <c r="K899" s="202">
        <v>718000</v>
      </c>
      <c r="L899" s="200" t="s">
        <v>1373</v>
      </c>
    </row>
    <row r="900" spans="1:12" x14ac:dyDescent="0.25">
      <c r="G900" s="203" t="s">
        <v>1381</v>
      </c>
      <c r="I900" s="204">
        <v>221000</v>
      </c>
      <c r="J900" s="204">
        <v>0</v>
      </c>
      <c r="K900" s="204">
        <v>221000</v>
      </c>
      <c r="L900" s="205" t="s">
        <v>1373</v>
      </c>
    </row>
    <row r="901" spans="1:12" x14ac:dyDescent="0.25">
      <c r="G901" s="203" t="s">
        <v>1368</v>
      </c>
      <c r="I901" s="206">
        <v>718000</v>
      </c>
      <c r="J901" s="206">
        <v>0</v>
      </c>
      <c r="K901" s="206">
        <v>718000</v>
      </c>
      <c r="L901" s="203" t="s">
        <v>1375</v>
      </c>
    </row>
    <row r="902" spans="1:12" x14ac:dyDescent="0.25">
      <c r="A902" s="190" t="s">
        <v>1440</v>
      </c>
      <c r="I902" s="206">
        <v>718000</v>
      </c>
      <c r="J902" s="206">
        <v>0</v>
      </c>
      <c r="K902" s="206">
        <v>718000</v>
      </c>
      <c r="L902" s="194" t="s">
        <v>1375</v>
      </c>
    </row>
    <row r="903" spans="1:12" x14ac:dyDescent="0.25">
      <c r="A903" s="197" t="s">
        <v>1441</v>
      </c>
    </row>
    <row r="904" spans="1:12" x14ac:dyDescent="0.25">
      <c r="A904" s="197" t="s">
        <v>81</v>
      </c>
      <c r="G904" s="198" t="s">
        <v>1370</v>
      </c>
      <c r="I904" s="199">
        <v>0</v>
      </c>
      <c r="J904" s="199">
        <v>0</v>
      </c>
      <c r="K904" s="199">
        <v>0</v>
      </c>
    </row>
    <row r="905" spans="1:12" x14ac:dyDescent="0.25">
      <c r="A905" s="200" t="s">
        <v>82</v>
      </c>
      <c r="B905" s="200" t="s">
        <v>83</v>
      </c>
      <c r="C905" s="201" t="s">
        <v>84</v>
      </c>
      <c r="D905" s="200" t="s">
        <v>85</v>
      </c>
      <c r="E905" s="200" t="s">
        <v>86</v>
      </c>
      <c r="F905" s="201" t="s">
        <v>87</v>
      </c>
      <c r="G905" s="200" t="s">
        <v>88</v>
      </c>
      <c r="I905" s="201" t="s">
        <v>1371</v>
      </c>
      <c r="J905" s="201" t="s">
        <v>1372</v>
      </c>
      <c r="K905" s="201" t="s">
        <v>89</v>
      </c>
    </row>
    <row r="906" spans="1:12" x14ac:dyDescent="0.25">
      <c r="A906" s="195">
        <v>31</v>
      </c>
      <c r="B906" s="194" t="s">
        <v>81</v>
      </c>
      <c r="C906" s="196">
        <v>145</v>
      </c>
      <c r="D906" s="194" t="s">
        <v>90</v>
      </c>
      <c r="F906" s="196">
        <v>0</v>
      </c>
      <c r="G906" s="194" t="s">
        <v>1203</v>
      </c>
      <c r="I906" s="195">
        <v>19936</v>
      </c>
      <c r="K906" s="202">
        <v>19936</v>
      </c>
      <c r="L906" s="200" t="s">
        <v>1373</v>
      </c>
    </row>
    <row r="907" spans="1:12" x14ac:dyDescent="0.25">
      <c r="A907" s="195">
        <v>31</v>
      </c>
      <c r="B907" s="194" t="s">
        <v>81</v>
      </c>
      <c r="C907" s="196">
        <v>145</v>
      </c>
      <c r="D907" s="194" t="s">
        <v>90</v>
      </c>
      <c r="F907" s="196">
        <v>0</v>
      </c>
      <c r="G907" s="194" t="s">
        <v>1204</v>
      </c>
      <c r="I907" s="195">
        <v>50686</v>
      </c>
      <c r="K907" s="202">
        <v>70622</v>
      </c>
      <c r="L907" s="200" t="s">
        <v>1373</v>
      </c>
    </row>
    <row r="908" spans="1:12" x14ac:dyDescent="0.25">
      <c r="A908" s="195">
        <v>31</v>
      </c>
      <c r="B908" s="194" t="s">
        <v>81</v>
      </c>
      <c r="C908" s="196">
        <v>145</v>
      </c>
      <c r="D908" s="194" t="s">
        <v>90</v>
      </c>
      <c r="F908" s="196">
        <v>0</v>
      </c>
      <c r="G908" s="194" t="s">
        <v>1205</v>
      </c>
      <c r="I908" s="195">
        <v>35462</v>
      </c>
      <c r="K908" s="202">
        <v>106084</v>
      </c>
      <c r="L908" s="200" t="s">
        <v>1373</v>
      </c>
    </row>
    <row r="909" spans="1:12" x14ac:dyDescent="0.25">
      <c r="A909" s="195">
        <v>31</v>
      </c>
      <c r="B909" s="194" t="s">
        <v>81</v>
      </c>
      <c r="C909" s="196">
        <v>145</v>
      </c>
      <c r="D909" s="194" t="s">
        <v>90</v>
      </c>
      <c r="F909" s="196">
        <v>0</v>
      </c>
      <c r="G909" s="194" t="s">
        <v>1206</v>
      </c>
      <c r="I909" s="195">
        <v>35876</v>
      </c>
      <c r="K909" s="202">
        <v>141960</v>
      </c>
      <c r="L909" s="200" t="s">
        <v>1373</v>
      </c>
    </row>
    <row r="910" spans="1:12" x14ac:dyDescent="0.25">
      <c r="A910" s="195">
        <v>31</v>
      </c>
      <c r="B910" s="194" t="s">
        <v>81</v>
      </c>
      <c r="C910" s="196">
        <v>145</v>
      </c>
      <c r="D910" s="194" t="s">
        <v>90</v>
      </c>
      <c r="F910" s="196">
        <v>0</v>
      </c>
      <c r="G910" s="194" t="s">
        <v>1207</v>
      </c>
      <c r="I910" s="195">
        <v>25692</v>
      </c>
      <c r="K910" s="202">
        <v>167652</v>
      </c>
      <c r="L910" s="200" t="s">
        <v>1373</v>
      </c>
    </row>
    <row r="911" spans="1:12" x14ac:dyDescent="0.25">
      <c r="A911" s="195">
        <v>31</v>
      </c>
      <c r="B911" s="194" t="s">
        <v>81</v>
      </c>
      <c r="C911" s="196">
        <v>145</v>
      </c>
      <c r="D911" s="194" t="s">
        <v>90</v>
      </c>
      <c r="F911" s="196">
        <v>0</v>
      </c>
      <c r="G911" s="194" t="s">
        <v>1208</v>
      </c>
      <c r="I911" s="195">
        <v>11712</v>
      </c>
      <c r="K911" s="202">
        <v>179364</v>
      </c>
      <c r="L911" s="200" t="s">
        <v>1373</v>
      </c>
    </row>
    <row r="912" spans="1:12" x14ac:dyDescent="0.25">
      <c r="A912" s="195">
        <v>31</v>
      </c>
      <c r="B912" s="194" t="s">
        <v>81</v>
      </c>
      <c r="C912" s="196">
        <v>145</v>
      </c>
      <c r="D912" s="194" t="s">
        <v>90</v>
      </c>
      <c r="F912" s="196">
        <v>0</v>
      </c>
      <c r="G912" s="194" t="s">
        <v>1209</v>
      </c>
      <c r="I912" s="195">
        <v>36499</v>
      </c>
      <c r="K912" s="202">
        <v>215863</v>
      </c>
      <c r="L912" s="200" t="s">
        <v>1373</v>
      </c>
    </row>
    <row r="913" spans="1:12" x14ac:dyDescent="0.25">
      <c r="A913" s="195">
        <v>31</v>
      </c>
      <c r="B913" s="194" t="s">
        <v>81</v>
      </c>
      <c r="C913" s="196">
        <v>145</v>
      </c>
      <c r="D913" s="194" t="s">
        <v>90</v>
      </c>
      <c r="F913" s="196">
        <v>0</v>
      </c>
      <c r="G913" s="194" t="s">
        <v>1210</v>
      </c>
      <c r="I913" s="195">
        <v>27272</v>
      </c>
      <c r="K913" s="202">
        <v>243135</v>
      </c>
      <c r="L913" s="200" t="s">
        <v>1373</v>
      </c>
    </row>
    <row r="914" spans="1:12" x14ac:dyDescent="0.25">
      <c r="A914" s="195">
        <v>31</v>
      </c>
      <c r="B914" s="194" t="s">
        <v>81</v>
      </c>
      <c r="C914" s="196">
        <v>145</v>
      </c>
      <c r="D914" s="194" t="s">
        <v>90</v>
      </c>
      <c r="F914" s="196">
        <v>0</v>
      </c>
      <c r="G914" s="194" t="s">
        <v>1211</v>
      </c>
      <c r="I914" s="195">
        <v>21077</v>
      </c>
      <c r="K914" s="202">
        <v>264212</v>
      </c>
      <c r="L914" s="200" t="s">
        <v>1373</v>
      </c>
    </row>
    <row r="915" spans="1:12" x14ac:dyDescent="0.25">
      <c r="A915" s="195">
        <v>31</v>
      </c>
      <c r="B915" s="194" t="s">
        <v>81</v>
      </c>
      <c r="C915" s="196">
        <v>145</v>
      </c>
      <c r="D915" s="194" t="s">
        <v>90</v>
      </c>
      <c r="F915" s="196">
        <v>0</v>
      </c>
      <c r="G915" s="194" t="s">
        <v>1212</v>
      </c>
      <c r="I915" s="195">
        <v>15094</v>
      </c>
      <c r="K915" s="202">
        <v>279306</v>
      </c>
      <c r="L915" s="200" t="s">
        <v>1373</v>
      </c>
    </row>
    <row r="916" spans="1:12" x14ac:dyDescent="0.25">
      <c r="A916" s="195">
        <v>31</v>
      </c>
      <c r="B916" s="194" t="s">
        <v>81</v>
      </c>
      <c r="C916" s="196">
        <v>145</v>
      </c>
      <c r="D916" s="194" t="s">
        <v>90</v>
      </c>
      <c r="F916" s="196">
        <v>0</v>
      </c>
      <c r="G916" s="194" t="s">
        <v>1213</v>
      </c>
      <c r="I916" s="195">
        <v>118458</v>
      </c>
      <c r="K916" s="202">
        <v>397764</v>
      </c>
      <c r="L916" s="200" t="s">
        <v>1373</v>
      </c>
    </row>
    <row r="917" spans="1:12" x14ac:dyDescent="0.25">
      <c r="G917" s="203" t="s">
        <v>1374</v>
      </c>
      <c r="I917" s="204">
        <v>397764</v>
      </c>
      <c r="J917" s="204">
        <v>0</v>
      </c>
      <c r="K917" s="204">
        <v>397764</v>
      </c>
      <c r="L917" s="205" t="s">
        <v>1373</v>
      </c>
    </row>
    <row r="918" spans="1:12" x14ac:dyDescent="0.25">
      <c r="G918" s="203" t="s">
        <v>1368</v>
      </c>
      <c r="I918" s="206">
        <v>397764</v>
      </c>
      <c r="J918" s="206">
        <v>0</v>
      </c>
      <c r="K918" s="206">
        <v>397764</v>
      </c>
      <c r="L918" s="203" t="s">
        <v>1375</v>
      </c>
    </row>
    <row r="919" spans="1:12" x14ac:dyDescent="0.25">
      <c r="A919" s="197" t="s">
        <v>126</v>
      </c>
      <c r="G919" s="198" t="s">
        <v>1370</v>
      </c>
      <c r="I919" s="199">
        <v>397764</v>
      </c>
      <c r="J919" s="199">
        <v>0</v>
      </c>
      <c r="K919" s="199">
        <v>397764</v>
      </c>
      <c r="L919" s="194" t="s">
        <v>1373</v>
      </c>
    </row>
    <row r="920" spans="1:12" x14ac:dyDescent="0.25">
      <c r="A920" s="200" t="s">
        <v>82</v>
      </c>
      <c r="B920" s="200" t="s">
        <v>83</v>
      </c>
      <c r="C920" s="201" t="s">
        <v>84</v>
      </c>
      <c r="D920" s="200" t="s">
        <v>85</v>
      </c>
      <c r="E920" s="200" t="s">
        <v>86</v>
      </c>
      <c r="F920" s="201" t="s">
        <v>87</v>
      </c>
      <c r="G920" s="200" t="s">
        <v>88</v>
      </c>
      <c r="I920" s="201" t="s">
        <v>1371</v>
      </c>
      <c r="J920" s="201" t="s">
        <v>1372</v>
      </c>
      <c r="K920" s="201" t="s">
        <v>89</v>
      </c>
    </row>
    <row r="921" spans="1:12" x14ac:dyDescent="0.25">
      <c r="A921" s="195">
        <v>28</v>
      </c>
      <c r="B921" s="194" t="s">
        <v>126</v>
      </c>
      <c r="C921" s="196">
        <v>55</v>
      </c>
      <c r="D921" s="194" t="s">
        <v>90</v>
      </c>
      <c r="F921" s="196">
        <v>0</v>
      </c>
      <c r="G921" s="194" t="s">
        <v>1203</v>
      </c>
      <c r="I921" s="195">
        <v>19936</v>
      </c>
      <c r="K921" s="202">
        <v>417700</v>
      </c>
      <c r="L921" s="200" t="s">
        <v>1373</v>
      </c>
    </row>
    <row r="922" spans="1:12" x14ac:dyDescent="0.25">
      <c r="A922" s="195">
        <v>28</v>
      </c>
      <c r="B922" s="194" t="s">
        <v>126</v>
      </c>
      <c r="C922" s="196">
        <v>55</v>
      </c>
      <c r="D922" s="194" t="s">
        <v>90</v>
      </c>
      <c r="F922" s="196">
        <v>0</v>
      </c>
      <c r="G922" s="194" t="s">
        <v>1204</v>
      </c>
      <c r="I922" s="195">
        <v>48864</v>
      </c>
      <c r="K922" s="202">
        <v>466564</v>
      </c>
      <c r="L922" s="200" t="s">
        <v>1373</v>
      </c>
    </row>
    <row r="923" spans="1:12" x14ac:dyDescent="0.25">
      <c r="A923" s="195">
        <v>28</v>
      </c>
      <c r="B923" s="194" t="s">
        <v>126</v>
      </c>
      <c r="C923" s="196">
        <v>55</v>
      </c>
      <c r="D923" s="194" t="s">
        <v>90</v>
      </c>
      <c r="F923" s="196">
        <v>0</v>
      </c>
      <c r="G923" s="194" t="s">
        <v>1205</v>
      </c>
      <c r="I923" s="195">
        <v>22247</v>
      </c>
      <c r="K923" s="202">
        <v>488811</v>
      </c>
      <c r="L923" s="200" t="s">
        <v>1373</v>
      </c>
    </row>
    <row r="924" spans="1:12" x14ac:dyDescent="0.25">
      <c r="A924" s="195">
        <v>28</v>
      </c>
      <c r="B924" s="194" t="s">
        <v>126</v>
      </c>
      <c r="C924" s="196">
        <v>55</v>
      </c>
      <c r="D924" s="194" t="s">
        <v>90</v>
      </c>
      <c r="F924" s="196">
        <v>0</v>
      </c>
      <c r="G924" s="194" t="s">
        <v>1206</v>
      </c>
      <c r="I924" s="195">
        <v>35876</v>
      </c>
      <c r="K924" s="202">
        <v>524687</v>
      </c>
      <c r="L924" s="200" t="s">
        <v>1373</v>
      </c>
    </row>
    <row r="925" spans="1:12" x14ac:dyDescent="0.25">
      <c r="A925" s="195">
        <v>28</v>
      </c>
      <c r="B925" s="194" t="s">
        <v>126</v>
      </c>
      <c r="C925" s="196">
        <v>55</v>
      </c>
      <c r="D925" s="194" t="s">
        <v>90</v>
      </c>
      <c r="F925" s="196">
        <v>0</v>
      </c>
      <c r="G925" s="194" t="s">
        <v>1207</v>
      </c>
      <c r="I925" s="195">
        <v>24193</v>
      </c>
      <c r="K925" s="202">
        <v>548880</v>
      </c>
      <c r="L925" s="200" t="s">
        <v>1373</v>
      </c>
    </row>
    <row r="926" spans="1:12" x14ac:dyDescent="0.25">
      <c r="A926" s="195">
        <v>28</v>
      </c>
      <c r="B926" s="194" t="s">
        <v>126</v>
      </c>
      <c r="C926" s="196">
        <v>55</v>
      </c>
      <c r="D926" s="194" t="s">
        <v>90</v>
      </c>
      <c r="F926" s="196">
        <v>0</v>
      </c>
      <c r="G926" s="194" t="s">
        <v>1208</v>
      </c>
      <c r="I926" s="195">
        <v>11712</v>
      </c>
      <c r="K926" s="202">
        <v>560592</v>
      </c>
      <c r="L926" s="200" t="s">
        <v>1373</v>
      </c>
    </row>
    <row r="927" spans="1:12" x14ac:dyDescent="0.25">
      <c r="A927" s="195">
        <v>28</v>
      </c>
      <c r="B927" s="194" t="s">
        <v>126</v>
      </c>
      <c r="C927" s="196">
        <v>55</v>
      </c>
      <c r="D927" s="194" t="s">
        <v>90</v>
      </c>
      <c r="F927" s="196">
        <v>0</v>
      </c>
      <c r="G927" s="194" t="s">
        <v>1209</v>
      </c>
      <c r="I927" s="195">
        <v>33560</v>
      </c>
      <c r="K927" s="202">
        <v>594152</v>
      </c>
      <c r="L927" s="200" t="s">
        <v>1373</v>
      </c>
    </row>
    <row r="928" spans="1:12" x14ac:dyDescent="0.25">
      <c r="A928" s="195">
        <v>28</v>
      </c>
      <c r="B928" s="194" t="s">
        <v>126</v>
      </c>
      <c r="C928" s="196">
        <v>55</v>
      </c>
      <c r="D928" s="194" t="s">
        <v>90</v>
      </c>
      <c r="F928" s="196">
        <v>0</v>
      </c>
      <c r="G928" s="194" t="s">
        <v>1210</v>
      </c>
      <c r="I928" s="195">
        <v>18559</v>
      </c>
      <c r="K928" s="202">
        <v>612711</v>
      </c>
      <c r="L928" s="200" t="s">
        <v>1373</v>
      </c>
    </row>
    <row r="929" spans="1:12" x14ac:dyDescent="0.25">
      <c r="A929" s="195">
        <v>28</v>
      </c>
      <c r="B929" s="194" t="s">
        <v>126</v>
      </c>
      <c r="C929" s="196">
        <v>55</v>
      </c>
      <c r="D929" s="194" t="s">
        <v>90</v>
      </c>
      <c r="F929" s="196">
        <v>0</v>
      </c>
      <c r="G929" s="194" t="s">
        <v>1211</v>
      </c>
      <c r="I929" s="195">
        <v>21077</v>
      </c>
      <c r="K929" s="202">
        <v>633788</v>
      </c>
      <c r="L929" s="200" t="s">
        <v>1373</v>
      </c>
    </row>
    <row r="930" spans="1:12" x14ac:dyDescent="0.25">
      <c r="A930" s="195">
        <v>28</v>
      </c>
      <c r="B930" s="194" t="s">
        <v>126</v>
      </c>
      <c r="C930" s="196">
        <v>55</v>
      </c>
      <c r="D930" s="194" t="s">
        <v>90</v>
      </c>
      <c r="F930" s="196">
        <v>0</v>
      </c>
      <c r="G930" s="194" t="s">
        <v>1212</v>
      </c>
      <c r="I930" s="195">
        <v>14213</v>
      </c>
      <c r="K930" s="202">
        <v>648001</v>
      </c>
      <c r="L930" s="200" t="s">
        <v>1373</v>
      </c>
    </row>
    <row r="931" spans="1:12" x14ac:dyDescent="0.25">
      <c r="A931" s="195">
        <v>28</v>
      </c>
      <c r="B931" s="194" t="s">
        <v>126</v>
      </c>
      <c r="C931" s="196">
        <v>55</v>
      </c>
      <c r="D931" s="194" t="s">
        <v>90</v>
      </c>
      <c r="F931" s="196">
        <v>0</v>
      </c>
      <c r="G931" s="194" t="s">
        <v>1213</v>
      </c>
      <c r="I931" s="195">
        <v>106775</v>
      </c>
      <c r="K931" s="202">
        <v>754776</v>
      </c>
      <c r="L931" s="200" t="s">
        <v>1373</v>
      </c>
    </row>
    <row r="932" spans="1:12" x14ac:dyDescent="0.25">
      <c r="G932" s="203" t="s">
        <v>1381</v>
      </c>
      <c r="I932" s="204">
        <v>357012</v>
      </c>
      <c r="J932" s="204">
        <v>0</v>
      </c>
      <c r="K932" s="204">
        <v>357012</v>
      </c>
      <c r="L932" s="205" t="s">
        <v>1373</v>
      </c>
    </row>
    <row r="933" spans="1:12" x14ac:dyDescent="0.25">
      <c r="G933" s="203" t="s">
        <v>1368</v>
      </c>
      <c r="I933" s="206">
        <v>754776</v>
      </c>
      <c r="J933" s="206">
        <v>0</v>
      </c>
      <c r="K933" s="206">
        <v>754776</v>
      </c>
      <c r="L933" s="203" t="s">
        <v>1375</v>
      </c>
    </row>
    <row r="934" spans="1:12" x14ac:dyDescent="0.25">
      <c r="A934" s="190" t="s">
        <v>1442</v>
      </c>
      <c r="I934" s="206">
        <v>754776</v>
      </c>
      <c r="J934" s="206">
        <v>0</v>
      </c>
      <c r="K934" s="206">
        <v>754776</v>
      </c>
      <c r="L934" s="194" t="s">
        <v>1375</v>
      </c>
    </row>
    <row r="935" spans="1:12" x14ac:dyDescent="0.25">
      <c r="A935" s="197" t="s">
        <v>1443</v>
      </c>
    </row>
    <row r="936" spans="1:12" x14ac:dyDescent="0.25">
      <c r="A936" s="197" t="s">
        <v>81</v>
      </c>
      <c r="G936" s="198" t="s">
        <v>1370</v>
      </c>
      <c r="I936" s="199">
        <v>0</v>
      </c>
      <c r="J936" s="199">
        <v>0</v>
      </c>
      <c r="K936" s="199">
        <v>0</v>
      </c>
    </row>
    <row r="937" spans="1:12" x14ac:dyDescent="0.25">
      <c r="A937" s="200" t="s">
        <v>82</v>
      </c>
      <c r="B937" s="200" t="s">
        <v>83</v>
      </c>
      <c r="C937" s="201" t="s">
        <v>84</v>
      </c>
      <c r="D937" s="200" t="s">
        <v>85</v>
      </c>
      <c r="E937" s="200" t="s">
        <v>86</v>
      </c>
      <c r="F937" s="201" t="s">
        <v>87</v>
      </c>
      <c r="G937" s="200" t="s">
        <v>88</v>
      </c>
      <c r="I937" s="201" t="s">
        <v>1371</v>
      </c>
      <c r="J937" s="201" t="s">
        <v>1372</v>
      </c>
      <c r="K937" s="201" t="s">
        <v>89</v>
      </c>
    </row>
    <row r="938" spans="1:12" x14ac:dyDescent="0.25">
      <c r="A938" s="195">
        <v>26</v>
      </c>
      <c r="B938" s="194" t="s">
        <v>81</v>
      </c>
      <c r="C938" s="196">
        <v>84</v>
      </c>
      <c r="D938" s="194" t="s">
        <v>92</v>
      </c>
      <c r="F938" s="196">
        <v>0</v>
      </c>
      <c r="G938" s="194" t="s">
        <v>953</v>
      </c>
      <c r="I938" s="195">
        <v>400387</v>
      </c>
      <c r="K938" s="202">
        <v>400387</v>
      </c>
      <c r="L938" s="200" t="s">
        <v>1373</v>
      </c>
    </row>
    <row r="939" spans="1:12" x14ac:dyDescent="0.25">
      <c r="A939" s="195">
        <v>31</v>
      </c>
      <c r="B939" s="194" t="s">
        <v>81</v>
      </c>
      <c r="C939" s="196">
        <v>119</v>
      </c>
      <c r="D939" s="194" t="s">
        <v>92</v>
      </c>
      <c r="F939" s="196">
        <v>0</v>
      </c>
      <c r="G939" s="194" t="s">
        <v>1067</v>
      </c>
      <c r="I939" s="195">
        <v>229947</v>
      </c>
      <c r="K939" s="202">
        <v>630334</v>
      </c>
      <c r="L939" s="200" t="s">
        <v>1373</v>
      </c>
    </row>
    <row r="940" spans="1:12" x14ac:dyDescent="0.25">
      <c r="A940" s="195">
        <v>31</v>
      </c>
      <c r="B940" s="194" t="s">
        <v>81</v>
      </c>
      <c r="C940" s="196">
        <v>136</v>
      </c>
      <c r="D940" s="194" t="s">
        <v>92</v>
      </c>
      <c r="F940" s="196">
        <v>0</v>
      </c>
      <c r="G940" s="194" t="s">
        <v>1106</v>
      </c>
      <c r="I940" s="195">
        <v>395979</v>
      </c>
      <c r="K940" s="202">
        <v>1026313</v>
      </c>
      <c r="L940" s="200" t="s">
        <v>1373</v>
      </c>
    </row>
    <row r="941" spans="1:12" x14ac:dyDescent="0.25">
      <c r="A941" s="195">
        <v>31</v>
      </c>
      <c r="B941" s="194" t="s">
        <v>81</v>
      </c>
      <c r="C941" s="196">
        <v>151</v>
      </c>
      <c r="D941" s="194" t="s">
        <v>90</v>
      </c>
      <c r="F941" s="196">
        <v>0</v>
      </c>
      <c r="G941" s="194" t="s">
        <v>444</v>
      </c>
      <c r="J941" s="195">
        <v>395979</v>
      </c>
      <c r="K941" s="202">
        <v>630334</v>
      </c>
      <c r="L941" s="200" t="s">
        <v>1373</v>
      </c>
    </row>
    <row r="942" spans="1:12" x14ac:dyDescent="0.25">
      <c r="G942" s="203" t="s">
        <v>1374</v>
      </c>
      <c r="I942" s="204">
        <v>1026313</v>
      </c>
      <c r="J942" s="204">
        <v>395979</v>
      </c>
      <c r="K942" s="204">
        <v>630334</v>
      </c>
      <c r="L942" s="205" t="s">
        <v>1373</v>
      </c>
    </row>
    <row r="943" spans="1:12" x14ac:dyDescent="0.25">
      <c r="G943" s="203" t="s">
        <v>1368</v>
      </c>
      <c r="I943" s="206">
        <v>1026313</v>
      </c>
      <c r="J943" s="206">
        <v>395979</v>
      </c>
      <c r="K943" s="206">
        <v>630334</v>
      </c>
      <c r="L943" s="203" t="s">
        <v>1375</v>
      </c>
    </row>
    <row r="944" spans="1:12" x14ac:dyDescent="0.25">
      <c r="A944" s="197" t="s">
        <v>126</v>
      </c>
      <c r="G944" s="198" t="s">
        <v>1370</v>
      </c>
      <c r="I944" s="199">
        <v>1026313</v>
      </c>
      <c r="J944" s="199">
        <v>395979</v>
      </c>
      <c r="K944" s="199">
        <v>630334</v>
      </c>
      <c r="L944" s="194" t="s">
        <v>1373</v>
      </c>
    </row>
    <row r="945" spans="1:12" x14ac:dyDescent="0.25">
      <c r="A945" s="200" t="s">
        <v>82</v>
      </c>
      <c r="B945" s="200" t="s">
        <v>83</v>
      </c>
      <c r="C945" s="201" t="s">
        <v>84</v>
      </c>
      <c r="D945" s="200" t="s">
        <v>85</v>
      </c>
      <c r="E945" s="200" t="s">
        <v>86</v>
      </c>
      <c r="F945" s="201" t="s">
        <v>87</v>
      </c>
      <c r="G945" s="200" t="s">
        <v>88</v>
      </c>
      <c r="I945" s="201" t="s">
        <v>1371</v>
      </c>
      <c r="J945" s="201" t="s">
        <v>1372</v>
      </c>
      <c r="K945" s="201" t="s">
        <v>89</v>
      </c>
    </row>
    <row r="946" spans="1:12" x14ac:dyDescent="0.25">
      <c r="A946" s="195">
        <v>25</v>
      </c>
      <c r="B946" s="194" t="s">
        <v>126</v>
      </c>
      <c r="C946" s="196">
        <v>64</v>
      </c>
      <c r="D946" s="194" t="s">
        <v>90</v>
      </c>
      <c r="F946" s="196">
        <v>0</v>
      </c>
      <c r="G946" s="194" t="s">
        <v>628</v>
      </c>
      <c r="I946" s="195">
        <v>230036</v>
      </c>
      <c r="K946" s="202">
        <v>860370</v>
      </c>
      <c r="L946" s="200" t="s">
        <v>1373</v>
      </c>
    </row>
    <row r="947" spans="1:12" x14ac:dyDescent="0.25">
      <c r="A947" s="195">
        <v>28</v>
      </c>
      <c r="B947" s="194" t="s">
        <v>126</v>
      </c>
      <c r="C947" s="196">
        <v>66</v>
      </c>
      <c r="D947" s="194" t="s">
        <v>90</v>
      </c>
      <c r="F947" s="196">
        <v>0</v>
      </c>
      <c r="G947" s="194" t="s">
        <v>628</v>
      </c>
      <c r="I947" s="195">
        <v>430000</v>
      </c>
      <c r="K947" s="202">
        <v>1290370</v>
      </c>
      <c r="L947" s="200" t="s">
        <v>1373</v>
      </c>
    </row>
    <row r="948" spans="1:12" x14ac:dyDescent="0.25">
      <c r="G948" s="203" t="s">
        <v>1381</v>
      </c>
      <c r="I948" s="204">
        <v>660036</v>
      </c>
      <c r="J948" s="204">
        <v>0</v>
      </c>
      <c r="K948" s="204">
        <v>660036</v>
      </c>
      <c r="L948" s="205" t="s">
        <v>1373</v>
      </c>
    </row>
    <row r="949" spans="1:12" x14ac:dyDescent="0.25">
      <c r="G949" s="203" t="s">
        <v>1368</v>
      </c>
      <c r="I949" s="206">
        <v>1686349</v>
      </c>
      <c r="J949" s="206">
        <v>395979</v>
      </c>
      <c r="K949" s="206">
        <v>1290370</v>
      </c>
      <c r="L949" s="203" t="s">
        <v>1375</v>
      </c>
    </row>
    <row r="950" spans="1:12" x14ac:dyDescent="0.25">
      <c r="A950" s="190" t="s">
        <v>1444</v>
      </c>
      <c r="I950" s="206">
        <v>1686349</v>
      </c>
      <c r="J950" s="206">
        <v>395979</v>
      </c>
      <c r="K950" s="206">
        <v>1290370</v>
      </c>
      <c r="L950" s="194" t="s">
        <v>1375</v>
      </c>
    </row>
    <row r="951" spans="1:12" x14ac:dyDescent="0.25">
      <c r="A951" s="197" t="s">
        <v>1445</v>
      </c>
    </row>
    <row r="952" spans="1:12" x14ac:dyDescent="0.25">
      <c r="A952" s="197" t="s">
        <v>81</v>
      </c>
      <c r="G952" s="198" t="s">
        <v>1370</v>
      </c>
      <c r="I952" s="199">
        <v>0</v>
      </c>
      <c r="J952" s="199">
        <v>0</v>
      </c>
      <c r="K952" s="199">
        <v>0</v>
      </c>
    </row>
    <row r="953" spans="1:12" x14ac:dyDescent="0.25">
      <c r="A953" s="200" t="s">
        <v>82</v>
      </c>
      <c r="B953" s="200" t="s">
        <v>83</v>
      </c>
      <c r="C953" s="201" t="s">
        <v>84</v>
      </c>
      <c r="D953" s="200" t="s">
        <v>85</v>
      </c>
      <c r="E953" s="200" t="s">
        <v>86</v>
      </c>
      <c r="F953" s="201" t="s">
        <v>87</v>
      </c>
      <c r="G953" s="200" t="s">
        <v>88</v>
      </c>
      <c r="I953" s="201" t="s">
        <v>1371</v>
      </c>
      <c r="J953" s="201" t="s">
        <v>1372</v>
      </c>
      <c r="K953" s="201" t="s">
        <v>89</v>
      </c>
    </row>
    <row r="954" spans="1:12" x14ac:dyDescent="0.25">
      <c r="A954" s="195">
        <v>30</v>
      </c>
      <c r="B954" s="194" t="s">
        <v>81</v>
      </c>
      <c r="C954" s="196">
        <v>108</v>
      </c>
      <c r="D954" s="194" t="s">
        <v>92</v>
      </c>
      <c r="F954" s="196">
        <v>0</v>
      </c>
      <c r="G954" s="194" t="s">
        <v>1033</v>
      </c>
      <c r="I954" s="195">
        <v>1348920</v>
      </c>
      <c r="K954" s="202">
        <v>1348920</v>
      </c>
      <c r="L954" s="200" t="s">
        <v>1373</v>
      </c>
    </row>
    <row r="955" spans="1:12" x14ac:dyDescent="0.25">
      <c r="A955" s="195">
        <v>31</v>
      </c>
      <c r="B955" s="194" t="s">
        <v>81</v>
      </c>
      <c r="C955" s="196">
        <v>122</v>
      </c>
      <c r="D955" s="194" t="s">
        <v>92</v>
      </c>
      <c r="F955" s="196">
        <v>0</v>
      </c>
      <c r="G955" s="194" t="s">
        <v>1073</v>
      </c>
      <c r="I955" s="195">
        <v>1348920</v>
      </c>
      <c r="K955" s="202">
        <v>2697840</v>
      </c>
      <c r="L955" s="200" t="s">
        <v>1373</v>
      </c>
    </row>
    <row r="956" spans="1:12" x14ac:dyDescent="0.25">
      <c r="G956" s="203" t="s">
        <v>1374</v>
      </c>
      <c r="I956" s="204">
        <v>2697840</v>
      </c>
      <c r="J956" s="204">
        <v>0</v>
      </c>
      <c r="K956" s="204">
        <v>2697840</v>
      </c>
      <c r="L956" s="205" t="s">
        <v>1373</v>
      </c>
    </row>
    <row r="957" spans="1:12" x14ac:dyDescent="0.25">
      <c r="G957" s="203" t="s">
        <v>1368</v>
      </c>
      <c r="I957" s="206">
        <v>2697840</v>
      </c>
      <c r="J957" s="206">
        <v>0</v>
      </c>
      <c r="K957" s="206">
        <v>2697840</v>
      </c>
      <c r="L957" s="203" t="s">
        <v>1375</v>
      </c>
    </row>
    <row r="958" spans="1:12" x14ac:dyDescent="0.25">
      <c r="A958" s="190" t="s">
        <v>1446</v>
      </c>
      <c r="I958" s="206">
        <v>2697840</v>
      </c>
      <c r="J958" s="206">
        <v>0</v>
      </c>
      <c r="K958" s="206">
        <v>2697840</v>
      </c>
      <c r="L958" s="194" t="s">
        <v>1375</v>
      </c>
    </row>
    <row r="959" spans="1:12" x14ac:dyDescent="0.25">
      <c r="A959" s="197" t="s">
        <v>1447</v>
      </c>
    </row>
    <row r="960" spans="1:12" x14ac:dyDescent="0.25">
      <c r="A960" s="197" t="s">
        <v>81</v>
      </c>
      <c r="G960" s="198" t="s">
        <v>1370</v>
      </c>
      <c r="I960" s="199">
        <v>0</v>
      </c>
      <c r="J960" s="199">
        <v>0</v>
      </c>
      <c r="K960" s="199">
        <v>0</v>
      </c>
    </row>
    <row r="961" spans="1:12" x14ac:dyDescent="0.25">
      <c r="A961" s="200" t="s">
        <v>82</v>
      </c>
      <c r="B961" s="200" t="s">
        <v>83</v>
      </c>
      <c r="C961" s="201" t="s">
        <v>84</v>
      </c>
      <c r="D961" s="200" t="s">
        <v>85</v>
      </c>
      <c r="E961" s="200" t="s">
        <v>86</v>
      </c>
      <c r="F961" s="201" t="s">
        <v>87</v>
      </c>
      <c r="G961" s="200" t="s">
        <v>88</v>
      </c>
      <c r="I961" s="201" t="s">
        <v>1371</v>
      </c>
      <c r="J961" s="201" t="s">
        <v>1372</v>
      </c>
      <c r="K961" s="201" t="s">
        <v>89</v>
      </c>
    </row>
    <row r="962" spans="1:12" x14ac:dyDescent="0.25">
      <c r="A962" s="195">
        <v>19</v>
      </c>
      <c r="B962" s="194" t="s">
        <v>81</v>
      </c>
      <c r="C962" s="196">
        <v>39</v>
      </c>
      <c r="D962" s="194" t="s">
        <v>92</v>
      </c>
      <c r="F962" s="196">
        <v>0</v>
      </c>
      <c r="G962" s="194" t="s">
        <v>828</v>
      </c>
      <c r="I962" s="195">
        <v>94900</v>
      </c>
      <c r="K962" s="202">
        <v>94900</v>
      </c>
      <c r="L962" s="200" t="s">
        <v>1373</v>
      </c>
    </row>
    <row r="963" spans="1:12" x14ac:dyDescent="0.25">
      <c r="A963" s="195">
        <v>31</v>
      </c>
      <c r="B963" s="194" t="s">
        <v>81</v>
      </c>
      <c r="C963" s="196">
        <v>143</v>
      </c>
      <c r="D963" s="194" t="s">
        <v>90</v>
      </c>
      <c r="F963" s="196">
        <v>0</v>
      </c>
      <c r="G963" s="194" t="s">
        <v>1129</v>
      </c>
      <c r="I963" s="195">
        <v>82864</v>
      </c>
      <c r="K963" s="202">
        <v>177764</v>
      </c>
      <c r="L963" s="200" t="s">
        <v>1373</v>
      </c>
    </row>
    <row r="964" spans="1:12" x14ac:dyDescent="0.25">
      <c r="A964" s="195">
        <v>31</v>
      </c>
      <c r="B964" s="194" t="s">
        <v>81</v>
      </c>
      <c r="C964" s="196">
        <v>143</v>
      </c>
      <c r="D964" s="194" t="s">
        <v>90</v>
      </c>
      <c r="F964" s="196">
        <v>0</v>
      </c>
      <c r="G964" s="194" t="s">
        <v>1130</v>
      </c>
      <c r="I964" s="195">
        <v>505419</v>
      </c>
      <c r="K964" s="202">
        <v>683183</v>
      </c>
      <c r="L964" s="200" t="s">
        <v>1373</v>
      </c>
    </row>
    <row r="965" spans="1:12" x14ac:dyDescent="0.25">
      <c r="G965" s="203" t="s">
        <v>1374</v>
      </c>
      <c r="I965" s="204">
        <v>683183</v>
      </c>
      <c r="J965" s="204">
        <v>0</v>
      </c>
      <c r="K965" s="204">
        <v>683183</v>
      </c>
      <c r="L965" s="205" t="s">
        <v>1373</v>
      </c>
    </row>
    <row r="966" spans="1:12" x14ac:dyDescent="0.25">
      <c r="G966" s="203" t="s">
        <v>1368</v>
      </c>
      <c r="I966" s="206">
        <v>683183</v>
      </c>
      <c r="J966" s="206">
        <v>0</v>
      </c>
      <c r="K966" s="206">
        <v>683183</v>
      </c>
      <c r="L966" s="203" t="s">
        <v>1375</v>
      </c>
    </row>
    <row r="967" spans="1:12" x14ac:dyDescent="0.25">
      <c r="A967" s="197" t="s">
        <v>126</v>
      </c>
      <c r="G967" s="198" t="s">
        <v>1370</v>
      </c>
      <c r="I967" s="199">
        <v>683183</v>
      </c>
      <c r="J967" s="199">
        <v>0</v>
      </c>
      <c r="K967" s="199">
        <v>683183</v>
      </c>
      <c r="L967" s="194" t="s">
        <v>1373</v>
      </c>
    </row>
    <row r="968" spans="1:12" x14ac:dyDescent="0.25">
      <c r="A968" s="200" t="s">
        <v>82</v>
      </c>
      <c r="B968" s="200" t="s">
        <v>83</v>
      </c>
      <c r="C968" s="201" t="s">
        <v>84</v>
      </c>
      <c r="D968" s="200" t="s">
        <v>85</v>
      </c>
      <c r="E968" s="200" t="s">
        <v>86</v>
      </c>
      <c r="F968" s="201" t="s">
        <v>87</v>
      </c>
      <c r="G968" s="200" t="s">
        <v>88</v>
      </c>
      <c r="I968" s="201" t="s">
        <v>1371</v>
      </c>
      <c r="J968" s="201" t="s">
        <v>1372</v>
      </c>
      <c r="K968" s="201" t="s">
        <v>89</v>
      </c>
    </row>
    <row r="969" spans="1:12" x14ac:dyDescent="0.25">
      <c r="A969" s="195">
        <v>2</v>
      </c>
      <c r="B969" s="194" t="s">
        <v>126</v>
      </c>
      <c r="C969" s="196">
        <v>8</v>
      </c>
      <c r="D969" s="194" t="s">
        <v>92</v>
      </c>
      <c r="F969" s="196">
        <v>0</v>
      </c>
      <c r="G969" s="194" t="s">
        <v>1246</v>
      </c>
      <c r="I969" s="195">
        <v>49800</v>
      </c>
      <c r="K969" s="202">
        <v>732983</v>
      </c>
      <c r="L969" s="200" t="s">
        <v>1373</v>
      </c>
    </row>
    <row r="970" spans="1:12" x14ac:dyDescent="0.25">
      <c r="A970" s="195">
        <v>28</v>
      </c>
      <c r="B970" s="194" t="s">
        <v>126</v>
      </c>
      <c r="C970" s="196">
        <v>61</v>
      </c>
      <c r="D970" s="194" t="s">
        <v>90</v>
      </c>
      <c r="F970" s="196">
        <v>0</v>
      </c>
      <c r="G970" s="194" t="s">
        <v>1347</v>
      </c>
      <c r="I970" s="195">
        <v>493811</v>
      </c>
      <c r="K970" s="202">
        <v>1226794</v>
      </c>
      <c r="L970" s="200" t="s">
        <v>1373</v>
      </c>
    </row>
    <row r="971" spans="1:12" x14ac:dyDescent="0.25">
      <c r="A971" s="195">
        <v>28</v>
      </c>
      <c r="B971" s="194" t="s">
        <v>126</v>
      </c>
      <c r="C971" s="196">
        <v>61</v>
      </c>
      <c r="D971" s="194" t="s">
        <v>90</v>
      </c>
      <c r="F971" s="196">
        <v>0</v>
      </c>
      <c r="G971" s="194" t="s">
        <v>1348</v>
      </c>
      <c r="I971" s="195">
        <v>84400</v>
      </c>
      <c r="K971" s="202">
        <v>1311194</v>
      </c>
      <c r="L971" s="200" t="s">
        <v>1373</v>
      </c>
    </row>
    <row r="972" spans="1:12" x14ac:dyDescent="0.25">
      <c r="G972" s="203" t="s">
        <v>1381</v>
      </c>
      <c r="I972" s="204">
        <v>628011</v>
      </c>
      <c r="J972" s="204">
        <v>0</v>
      </c>
      <c r="K972" s="204">
        <v>628011</v>
      </c>
      <c r="L972" s="205" t="s">
        <v>1373</v>
      </c>
    </row>
    <row r="973" spans="1:12" x14ac:dyDescent="0.25">
      <c r="G973" s="203" t="s">
        <v>1368</v>
      </c>
      <c r="I973" s="206">
        <v>1311194</v>
      </c>
      <c r="J973" s="206">
        <v>0</v>
      </c>
      <c r="K973" s="206">
        <v>1311194</v>
      </c>
      <c r="L973" s="203" t="s">
        <v>1375</v>
      </c>
    </row>
    <row r="974" spans="1:12" x14ac:dyDescent="0.25">
      <c r="A974" s="190" t="s">
        <v>1448</v>
      </c>
      <c r="I974" s="206">
        <v>1311194</v>
      </c>
      <c r="J974" s="206">
        <v>0</v>
      </c>
      <c r="K974" s="206">
        <v>1311194</v>
      </c>
      <c r="L974" s="194" t="s">
        <v>1375</v>
      </c>
    </row>
    <row r="975" spans="1:12" x14ac:dyDescent="0.25">
      <c r="A975" s="197" t="s">
        <v>1449</v>
      </c>
    </row>
    <row r="976" spans="1:12" x14ac:dyDescent="0.25">
      <c r="A976" s="197" t="s">
        <v>81</v>
      </c>
      <c r="G976" s="198" t="s">
        <v>1370</v>
      </c>
      <c r="I976" s="199">
        <v>0</v>
      </c>
      <c r="J976" s="199">
        <v>0</v>
      </c>
      <c r="K976" s="199">
        <v>0</v>
      </c>
    </row>
    <row r="977" spans="1:12" x14ac:dyDescent="0.25">
      <c r="A977" s="200" t="s">
        <v>82</v>
      </c>
      <c r="B977" s="200" t="s">
        <v>83</v>
      </c>
      <c r="C977" s="201" t="s">
        <v>84</v>
      </c>
      <c r="D977" s="200" t="s">
        <v>85</v>
      </c>
      <c r="E977" s="200" t="s">
        <v>86</v>
      </c>
      <c r="F977" s="201" t="s">
        <v>87</v>
      </c>
      <c r="G977" s="200" t="s">
        <v>88</v>
      </c>
      <c r="I977" s="201" t="s">
        <v>1371</v>
      </c>
      <c r="J977" s="201" t="s">
        <v>1372</v>
      </c>
      <c r="K977" s="201" t="s">
        <v>89</v>
      </c>
    </row>
    <row r="978" spans="1:12" x14ac:dyDescent="0.25">
      <c r="A978" s="195">
        <v>31</v>
      </c>
      <c r="B978" s="194" t="s">
        <v>81</v>
      </c>
      <c r="C978" s="196">
        <v>143</v>
      </c>
      <c r="D978" s="194" t="s">
        <v>90</v>
      </c>
      <c r="F978" s="196">
        <v>0</v>
      </c>
      <c r="G978" s="194" t="s">
        <v>1126</v>
      </c>
      <c r="I978" s="195">
        <v>28859</v>
      </c>
      <c r="K978" s="202">
        <v>28859</v>
      </c>
      <c r="L978" s="200" t="s">
        <v>1373</v>
      </c>
    </row>
    <row r="979" spans="1:12" x14ac:dyDescent="0.25">
      <c r="A979" s="195">
        <v>31</v>
      </c>
      <c r="B979" s="194" t="s">
        <v>81</v>
      </c>
      <c r="C979" s="196">
        <v>143</v>
      </c>
      <c r="D979" s="194" t="s">
        <v>90</v>
      </c>
      <c r="F979" s="196">
        <v>0</v>
      </c>
      <c r="G979" s="194" t="s">
        <v>1127</v>
      </c>
      <c r="I979" s="195">
        <v>84160</v>
      </c>
      <c r="K979" s="202">
        <v>113019</v>
      </c>
      <c r="L979" s="200" t="s">
        <v>1373</v>
      </c>
    </row>
    <row r="980" spans="1:12" x14ac:dyDescent="0.25">
      <c r="A980" s="195">
        <v>31</v>
      </c>
      <c r="B980" s="194" t="s">
        <v>81</v>
      </c>
      <c r="C980" s="196">
        <v>143</v>
      </c>
      <c r="D980" s="194" t="s">
        <v>90</v>
      </c>
      <c r="F980" s="196">
        <v>0</v>
      </c>
      <c r="G980" s="194" t="s">
        <v>1128</v>
      </c>
      <c r="I980" s="195">
        <v>260247</v>
      </c>
      <c r="K980" s="202">
        <v>373266</v>
      </c>
      <c r="L980" s="200" t="s">
        <v>1373</v>
      </c>
    </row>
    <row r="981" spans="1:12" x14ac:dyDescent="0.25">
      <c r="G981" s="203" t="s">
        <v>1374</v>
      </c>
      <c r="I981" s="204">
        <v>373266</v>
      </c>
      <c r="J981" s="204">
        <v>0</v>
      </c>
      <c r="K981" s="204">
        <v>373266</v>
      </c>
      <c r="L981" s="205" t="s">
        <v>1373</v>
      </c>
    </row>
    <row r="982" spans="1:12" x14ac:dyDescent="0.25">
      <c r="G982" s="203" t="s">
        <v>1368</v>
      </c>
      <c r="I982" s="206">
        <v>373266</v>
      </c>
      <c r="J982" s="206">
        <v>0</v>
      </c>
      <c r="K982" s="206">
        <v>373266</v>
      </c>
      <c r="L982" s="203" t="s">
        <v>1375</v>
      </c>
    </row>
    <row r="983" spans="1:12" x14ac:dyDescent="0.25">
      <c r="A983" s="197" t="s">
        <v>126</v>
      </c>
      <c r="G983" s="198" t="s">
        <v>1370</v>
      </c>
      <c r="I983" s="199">
        <v>373266</v>
      </c>
      <c r="J983" s="199">
        <v>0</v>
      </c>
      <c r="K983" s="199">
        <v>373266</v>
      </c>
      <c r="L983" s="194" t="s">
        <v>1373</v>
      </c>
    </row>
    <row r="984" spans="1:12" x14ac:dyDescent="0.25">
      <c r="A984" s="200" t="s">
        <v>82</v>
      </c>
      <c r="B984" s="200" t="s">
        <v>83</v>
      </c>
      <c r="C984" s="201" t="s">
        <v>84</v>
      </c>
      <c r="D984" s="200" t="s">
        <v>85</v>
      </c>
      <c r="E984" s="200" t="s">
        <v>86</v>
      </c>
      <c r="F984" s="201" t="s">
        <v>87</v>
      </c>
      <c r="G984" s="200" t="s">
        <v>88</v>
      </c>
      <c r="I984" s="201" t="s">
        <v>1371</v>
      </c>
      <c r="J984" s="201" t="s">
        <v>1372</v>
      </c>
      <c r="K984" s="201" t="s">
        <v>89</v>
      </c>
    </row>
    <row r="985" spans="1:12" x14ac:dyDescent="0.25">
      <c r="A985" s="195">
        <v>3</v>
      </c>
      <c r="B985" s="194" t="s">
        <v>126</v>
      </c>
      <c r="C985" s="196">
        <v>13</v>
      </c>
      <c r="D985" s="194" t="s">
        <v>92</v>
      </c>
      <c r="F985" s="196">
        <v>0</v>
      </c>
      <c r="G985" s="194" t="s">
        <v>1252</v>
      </c>
      <c r="I985" s="195">
        <v>106551</v>
      </c>
      <c r="K985" s="202">
        <v>479817</v>
      </c>
      <c r="L985" s="200" t="s">
        <v>1373</v>
      </c>
    </row>
    <row r="986" spans="1:12" x14ac:dyDescent="0.25">
      <c r="A986" s="195">
        <v>16</v>
      </c>
      <c r="B986" s="194" t="s">
        <v>126</v>
      </c>
      <c r="C986" s="196">
        <v>34</v>
      </c>
      <c r="D986" s="194" t="s">
        <v>92</v>
      </c>
      <c r="F986" s="196">
        <v>0</v>
      </c>
      <c r="G986" s="194" t="s">
        <v>1276</v>
      </c>
      <c r="I986" s="195">
        <v>47490</v>
      </c>
      <c r="K986" s="202">
        <v>527307</v>
      </c>
      <c r="L986" s="200" t="s">
        <v>1373</v>
      </c>
    </row>
    <row r="987" spans="1:12" x14ac:dyDescent="0.25">
      <c r="A987" s="195">
        <v>28</v>
      </c>
      <c r="B987" s="194" t="s">
        <v>126</v>
      </c>
      <c r="C987" s="196">
        <v>58</v>
      </c>
      <c r="D987" s="194" t="s">
        <v>92</v>
      </c>
      <c r="F987" s="196">
        <v>0</v>
      </c>
      <c r="G987" s="194" t="s">
        <v>1337</v>
      </c>
      <c r="I987" s="195">
        <v>66287</v>
      </c>
      <c r="K987" s="202">
        <v>593594</v>
      </c>
      <c r="L987" s="200" t="s">
        <v>1373</v>
      </c>
    </row>
    <row r="988" spans="1:12" x14ac:dyDescent="0.25">
      <c r="A988" s="195">
        <v>28</v>
      </c>
      <c r="B988" s="194" t="s">
        <v>126</v>
      </c>
      <c r="C988" s="196">
        <v>61</v>
      </c>
      <c r="D988" s="194" t="s">
        <v>90</v>
      </c>
      <c r="F988" s="196">
        <v>0</v>
      </c>
      <c r="G988" s="194" t="s">
        <v>276</v>
      </c>
      <c r="I988" s="195">
        <v>85248</v>
      </c>
      <c r="K988" s="202">
        <v>678842</v>
      </c>
      <c r="L988" s="200" t="s">
        <v>1373</v>
      </c>
    </row>
    <row r="989" spans="1:12" x14ac:dyDescent="0.25">
      <c r="A989" s="195">
        <v>28</v>
      </c>
      <c r="B989" s="194" t="s">
        <v>126</v>
      </c>
      <c r="C989" s="196">
        <v>61</v>
      </c>
      <c r="D989" s="194" t="s">
        <v>90</v>
      </c>
      <c r="F989" s="196">
        <v>0</v>
      </c>
      <c r="G989" s="194" t="s">
        <v>274</v>
      </c>
      <c r="I989" s="195">
        <v>259928</v>
      </c>
      <c r="K989" s="202">
        <v>938770</v>
      </c>
      <c r="L989" s="200" t="s">
        <v>1373</v>
      </c>
    </row>
    <row r="990" spans="1:12" x14ac:dyDescent="0.25">
      <c r="A990" s="195">
        <v>28</v>
      </c>
      <c r="B990" s="194" t="s">
        <v>126</v>
      </c>
      <c r="C990" s="196">
        <v>61</v>
      </c>
      <c r="D990" s="194" t="s">
        <v>90</v>
      </c>
      <c r="F990" s="196">
        <v>0</v>
      </c>
      <c r="G990" s="194" t="s">
        <v>277</v>
      </c>
      <c r="I990" s="195">
        <v>28854</v>
      </c>
      <c r="K990" s="202">
        <v>967624</v>
      </c>
      <c r="L990" s="200" t="s">
        <v>1373</v>
      </c>
    </row>
    <row r="991" spans="1:12" x14ac:dyDescent="0.25">
      <c r="A991" s="195">
        <v>28</v>
      </c>
      <c r="B991" s="194" t="s">
        <v>126</v>
      </c>
      <c r="C991" s="196">
        <v>69</v>
      </c>
      <c r="D991" s="194" t="s">
        <v>90</v>
      </c>
      <c r="F991" s="196">
        <v>0</v>
      </c>
      <c r="G991" s="194" t="s">
        <v>1354</v>
      </c>
      <c r="J991" s="195">
        <v>112772</v>
      </c>
      <c r="K991" s="202">
        <v>854852</v>
      </c>
      <c r="L991" s="200" t="s">
        <v>1373</v>
      </c>
    </row>
    <row r="992" spans="1:12" x14ac:dyDescent="0.25">
      <c r="A992" s="195">
        <v>28</v>
      </c>
      <c r="B992" s="194" t="s">
        <v>126</v>
      </c>
      <c r="C992" s="196">
        <v>72</v>
      </c>
      <c r="D992" s="194" t="s">
        <v>90</v>
      </c>
      <c r="F992" s="196">
        <v>0</v>
      </c>
      <c r="G992" s="194" t="s">
        <v>1364</v>
      </c>
      <c r="I992" s="195">
        <v>69960</v>
      </c>
      <c r="K992" s="202">
        <v>924812</v>
      </c>
      <c r="L992" s="200" t="s">
        <v>1373</v>
      </c>
    </row>
    <row r="993" spans="1:12" x14ac:dyDescent="0.25">
      <c r="G993" s="203" t="s">
        <v>1381</v>
      </c>
      <c r="I993" s="204">
        <v>664318</v>
      </c>
      <c r="J993" s="204">
        <v>112772</v>
      </c>
      <c r="K993" s="204">
        <v>551546</v>
      </c>
      <c r="L993" s="205" t="s">
        <v>1373</v>
      </c>
    </row>
    <row r="994" spans="1:12" x14ac:dyDescent="0.25">
      <c r="G994" s="203" t="s">
        <v>1368</v>
      </c>
      <c r="I994" s="206">
        <v>1037584</v>
      </c>
      <c r="J994" s="206">
        <v>112772</v>
      </c>
      <c r="K994" s="206">
        <v>924812</v>
      </c>
      <c r="L994" s="203" t="s">
        <v>1375</v>
      </c>
    </row>
    <row r="995" spans="1:12" x14ac:dyDescent="0.25">
      <c r="A995" s="190" t="s">
        <v>1450</v>
      </c>
      <c r="I995" s="206">
        <v>1037584</v>
      </c>
      <c r="J995" s="206">
        <v>112772</v>
      </c>
      <c r="K995" s="206">
        <v>924812</v>
      </c>
      <c r="L995" s="194" t="s">
        <v>1375</v>
      </c>
    </row>
    <row r="996" spans="1:12" x14ac:dyDescent="0.25">
      <c r="A996" s="197" t="s">
        <v>1451</v>
      </c>
    </row>
    <row r="997" spans="1:12" x14ac:dyDescent="0.25">
      <c r="A997" s="197" t="s">
        <v>81</v>
      </c>
      <c r="G997" s="198" t="s">
        <v>1370</v>
      </c>
      <c r="I997" s="199">
        <v>0</v>
      </c>
      <c r="J997" s="199">
        <v>0</v>
      </c>
      <c r="K997" s="199">
        <v>0</v>
      </c>
    </row>
    <row r="998" spans="1:12" x14ac:dyDescent="0.25">
      <c r="A998" s="200" t="s">
        <v>82</v>
      </c>
      <c r="B998" s="200" t="s">
        <v>83</v>
      </c>
      <c r="C998" s="201" t="s">
        <v>84</v>
      </c>
      <c r="D998" s="200" t="s">
        <v>85</v>
      </c>
      <c r="E998" s="200" t="s">
        <v>86</v>
      </c>
      <c r="F998" s="201" t="s">
        <v>87</v>
      </c>
      <c r="G998" s="200" t="s">
        <v>88</v>
      </c>
      <c r="I998" s="201" t="s">
        <v>1371</v>
      </c>
      <c r="J998" s="201" t="s">
        <v>1372</v>
      </c>
      <c r="K998" s="201" t="s">
        <v>89</v>
      </c>
    </row>
    <row r="999" spans="1:12" x14ac:dyDescent="0.25">
      <c r="A999" s="195">
        <v>19</v>
      </c>
      <c r="B999" s="194" t="s">
        <v>81</v>
      </c>
      <c r="C999" s="196">
        <v>39</v>
      </c>
      <c r="D999" s="194" t="s">
        <v>92</v>
      </c>
      <c r="F999" s="196">
        <v>0</v>
      </c>
      <c r="G999" s="194" t="s">
        <v>833</v>
      </c>
      <c r="I999" s="195">
        <v>29810</v>
      </c>
      <c r="K999" s="202">
        <v>29810</v>
      </c>
      <c r="L999" s="200" t="s">
        <v>1373</v>
      </c>
    </row>
    <row r="1000" spans="1:12" x14ac:dyDescent="0.25">
      <c r="A1000" s="195">
        <v>20</v>
      </c>
      <c r="B1000" s="194" t="s">
        <v>81</v>
      </c>
      <c r="C1000" s="196">
        <v>57</v>
      </c>
      <c r="D1000" s="194" t="s">
        <v>92</v>
      </c>
      <c r="F1000" s="196">
        <v>0</v>
      </c>
      <c r="G1000" s="194" t="s">
        <v>867</v>
      </c>
      <c r="I1000" s="195">
        <v>1580</v>
      </c>
      <c r="K1000" s="202">
        <v>31390</v>
      </c>
      <c r="L1000" s="200" t="s">
        <v>1373</v>
      </c>
    </row>
    <row r="1001" spans="1:12" x14ac:dyDescent="0.25">
      <c r="A1001" s="195">
        <v>26</v>
      </c>
      <c r="B1001" s="194" t="s">
        <v>81</v>
      </c>
      <c r="C1001" s="196">
        <v>83</v>
      </c>
      <c r="D1001" s="194" t="s">
        <v>92</v>
      </c>
      <c r="F1001" s="196">
        <v>0</v>
      </c>
      <c r="G1001" s="194" t="s">
        <v>949</v>
      </c>
      <c r="I1001" s="195">
        <v>131800</v>
      </c>
      <c r="K1001" s="202">
        <v>163190</v>
      </c>
      <c r="L1001" s="200" t="s">
        <v>1373</v>
      </c>
    </row>
    <row r="1002" spans="1:12" x14ac:dyDescent="0.25">
      <c r="A1002" s="195">
        <v>31</v>
      </c>
      <c r="B1002" s="194" t="s">
        <v>81</v>
      </c>
      <c r="C1002" s="196">
        <v>143</v>
      </c>
      <c r="D1002" s="194" t="s">
        <v>90</v>
      </c>
      <c r="F1002" s="196">
        <v>0</v>
      </c>
      <c r="G1002" s="194" t="s">
        <v>1131</v>
      </c>
      <c r="I1002" s="195">
        <v>44101</v>
      </c>
      <c r="K1002" s="202">
        <v>207291</v>
      </c>
      <c r="L1002" s="200" t="s">
        <v>1373</v>
      </c>
    </row>
    <row r="1003" spans="1:12" x14ac:dyDescent="0.25">
      <c r="A1003" s="195">
        <v>31</v>
      </c>
      <c r="B1003" s="194" t="s">
        <v>81</v>
      </c>
      <c r="C1003" s="196">
        <v>143</v>
      </c>
      <c r="D1003" s="194" t="s">
        <v>90</v>
      </c>
      <c r="F1003" s="196">
        <v>0</v>
      </c>
      <c r="G1003" s="194" t="s">
        <v>1143</v>
      </c>
      <c r="I1003" s="195">
        <v>141815</v>
      </c>
      <c r="K1003" s="202">
        <v>349106</v>
      </c>
      <c r="L1003" s="200" t="s">
        <v>1373</v>
      </c>
    </row>
    <row r="1004" spans="1:12" x14ac:dyDescent="0.25">
      <c r="A1004" s="195">
        <v>31</v>
      </c>
      <c r="B1004" s="194" t="s">
        <v>81</v>
      </c>
      <c r="C1004" s="196">
        <v>143</v>
      </c>
      <c r="D1004" s="194" t="s">
        <v>90</v>
      </c>
      <c r="F1004" s="196">
        <v>0</v>
      </c>
      <c r="G1004" s="194" t="s">
        <v>1144</v>
      </c>
      <c r="I1004" s="195">
        <v>26000</v>
      </c>
      <c r="K1004" s="202">
        <v>375106</v>
      </c>
      <c r="L1004" s="200" t="s">
        <v>1373</v>
      </c>
    </row>
    <row r="1005" spans="1:12" x14ac:dyDescent="0.25">
      <c r="A1005" s="195">
        <v>31</v>
      </c>
      <c r="B1005" s="194" t="s">
        <v>81</v>
      </c>
      <c r="C1005" s="196">
        <v>143</v>
      </c>
      <c r="D1005" s="194" t="s">
        <v>90</v>
      </c>
      <c r="F1005" s="196">
        <v>0</v>
      </c>
      <c r="G1005" s="194" t="s">
        <v>1153</v>
      </c>
      <c r="I1005" s="195">
        <v>5653</v>
      </c>
      <c r="K1005" s="202">
        <v>380759</v>
      </c>
      <c r="L1005" s="200" t="s">
        <v>1373</v>
      </c>
    </row>
    <row r="1006" spans="1:12" x14ac:dyDescent="0.25">
      <c r="G1006" s="203" t="s">
        <v>1374</v>
      </c>
      <c r="I1006" s="204">
        <v>380759</v>
      </c>
      <c r="J1006" s="204">
        <v>0</v>
      </c>
      <c r="K1006" s="204">
        <v>380759</v>
      </c>
      <c r="L1006" s="205" t="s">
        <v>1373</v>
      </c>
    </row>
    <row r="1007" spans="1:12" x14ac:dyDescent="0.25">
      <c r="G1007" s="203" t="s">
        <v>1368</v>
      </c>
      <c r="I1007" s="206">
        <v>380759</v>
      </c>
      <c r="J1007" s="206">
        <v>0</v>
      </c>
      <c r="K1007" s="206">
        <v>380759</v>
      </c>
      <c r="L1007" s="203" t="s">
        <v>1375</v>
      </c>
    </row>
    <row r="1008" spans="1:12" x14ac:dyDescent="0.25">
      <c r="A1008" s="197" t="s">
        <v>126</v>
      </c>
      <c r="G1008" s="198" t="s">
        <v>1370</v>
      </c>
      <c r="I1008" s="199">
        <v>380759</v>
      </c>
      <c r="J1008" s="199">
        <v>0</v>
      </c>
      <c r="K1008" s="199">
        <v>380759</v>
      </c>
      <c r="L1008" s="194" t="s">
        <v>1373</v>
      </c>
    </row>
    <row r="1009" spans="1:12" x14ac:dyDescent="0.25">
      <c r="A1009" s="200" t="s">
        <v>82</v>
      </c>
      <c r="B1009" s="200" t="s">
        <v>83</v>
      </c>
      <c r="C1009" s="201" t="s">
        <v>84</v>
      </c>
      <c r="D1009" s="200" t="s">
        <v>85</v>
      </c>
      <c r="E1009" s="200" t="s">
        <v>86</v>
      </c>
      <c r="F1009" s="201" t="s">
        <v>87</v>
      </c>
      <c r="G1009" s="200" t="s">
        <v>88</v>
      </c>
      <c r="I1009" s="201" t="s">
        <v>1371</v>
      </c>
      <c r="J1009" s="201" t="s">
        <v>1372</v>
      </c>
      <c r="K1009" s="201" t="s">
        <v>89</v>
      </c>
    </row>
    <row r="1010" spans="1:12" x14ac:dyDescent="0.25">
      <c r="A1010" s="195">
        <v>3</v>
      </c>
      <c r="B1010" s="194" t="s">
        <v>126</v>
      </c>
      <c r="C1010" s="196">
        <v>13</v>
      </c>
      <c r="D1010" s="194" t="s">
        <v>92</v>
      </c>
      <c r="F1010" s="196">
        <v>0</v>
      </c>
      <c r="G1010" s="194" t="s">
        <v>1253</v>
      </c>
      <c r="I1010" s="195">
        <v>14360</v>
      </c>
      <c r="K1010" s="202">
        <v>395119</v>
      </c>
      <c r="L1010" s="200" t="s">
        <v>1373</v>
      </c>
    </row>
    <row r="1011" spans="1:12" x14ac:dyDescent="0.25">
      <c r="A1011" s="195">
        <v>28</v>
      </c>
      <c r="B1011" s="194" t="s">
        <v>126</v>
      </c>
      <c r="C1011" s="196">
        <v>69</v>
      </c>
      <c r="D1011" s="194" t="s">
        <v>90</v>
      </c>
      <c r="F1011" s="196">
        <v>0</v>
      </c>
      <c r="G1011" s="194" t="s">
        <v>628</v>
      </c>
      <c r="J1011" s="195">
        <v>1580</v>
      </c>
      <c r="K1011" s="202">
        <v>393539</v>
      </c>
      <c r="L1011" s="200" t="s">
        <v>1373</v>
      </c>
    </row>
    <row r="1012" spans="1:12" x14ac:dyDescent="0.25">
      <c r="G1012" s="203" t="s">
        <v>1381</v>
      </c>
      <c r="I1012" s="204">
        <v>14360</v>
      </c>
      <c r="J1012" s="204">
        <v>1580</v>
      </c>
      <c r="K1012" s="204">
        <v>12780</v>
      </c>
      <c r="L1012" s="205" t="s">
        <v>1373</v>
      </c>
    </row>
    <row r="1013" spans="1:12" x14ac:dyDescent="0.25">
      <c r="G1013" s="203" t="s">
        <v>1368</v>
      </c>
      <c r="I1013" s="206">
        <v>395119</v>
      </c>
      <c r="J1013" s="206">
        <v>1580</v>
      </c>
      <c r="K1013" s="206">
        <v>393539</v>
      </c>
      <c r="L1013" s="203" t="s">
        <v>1375</v>
      </c>
    </row>
    <row r="1014" spans="1:12" x14ac:dyDescent="0.25">
      <c r="A1014" s="190" t="s">
        <v>1452</v>
      </c>
      <c r="I1014" s="206">
        <v>395119</v>
      </c>
      <c r="J1014" s="206">
        <v>1580</v>
      </c>
      <c r="K1014" s="206">
        <v>393539</v>
      </c>
      <c r="L1014" s="194" t="s">
        <v>1375</v>
      </c>
    </row>
    <row r="1015" spans="1:12" x14ac:dyDescent="0.25">
      <c r="A1015" s="197" t="s">
        <v>1453</v>
      </c>
    </row>
    <row r="1016" spans="1:12" x14ac:dyDescent="0.25">
      <c r="A1016" s="197" t="s">
        <v>81</v>
      </c>
      <c r="G1016" s="198" t="s">
        <v>1370</v>
      </c>
      <c r="I1016" s="199">
        <v>0</v>
      </c>
      <c r="J1016" s="199">
        <v>0</v>
      </c>
      <c r="K1016" s="199">
        <v>0</v>
      </c>
    </row>
    <row r="1017" spans="1:12" x14ac:dyDescent="0.25">
      <c r="A1017" s="200" t="s">
        <v>82</v>
      </c>
      <c r="B1017" s="200" t="s">
        <v>83</v>
      </c>
      <c r="C1017" s="201" t="s">
        <v>84</v>
      </c>
      <c r="D1017" s="200" t="s">
        <v>85</v>
      </c>
      <c r="E1017" s="200" t="s">
        <v>86</v>
      </c>
      <c r="F1017" s="201" t="s">
        <v>87</v>
      </c>
      <c r="G1017" s="200" t="s">
        <v>88</v>
      </c>
      <c r="I1017" s="201" t="s">
        <v>1371</v>
      </c>
      <c r="J1017" s="201" t="s">
        <v>1372</v>
      </c>
      <c r="K1017" s="201" t="s">
        <v>89</v>
      </c>
    </row>
    <row r="1018" spans="1:12" x14ac:dyDescent="0.25">
      <c r="A1018" s="195">
        <v>31</v>
      </c>
      <c r="B1018" s="194" t="s">
        <v>81</v>
      </c>
      <c r="C1018" s="196">
        <v>143</v>
      </c>
      <c r="D1018" s="194" t="s">
        <v>90</v>
      </c>
      <c r="F1018" s="196">
        <v>0</v>
      </c>
      <c r="G1018" s="194" t="s">
        <v>1148</v>
      </c>
      <c r="I1018" s="195">
        <v>223720</v>
      </c>
      <c r="K1018" s="202">
        <v>223720</v>
      </c>
      <c r="L1018" s="200" t="s">
        <v>1373</v>
      </c>
    </row>
    <row r="1019" spans="1:12" x14ac:dyDescent="0.25">
      <c r="G1019" s="203" t="s">
        <v>1374</v>
      </c>
      <c r="I1019" s="204">
        <v>223720</v>
      </c>
      <c r="J1019" s="204">
        <v>0</v>
      </c>
      <c r="K1019" s="204">
        <v>223720</v>
      </c>
      <c r="L1019" s="205" t="s">
        <v>1373</v>
      </c>
    </row>
    <row r="1020" spans="1:12" x14ac:dyDescent="0.25">
      <c r="G1020" s="203" t="s">
        <v>1368</v>
      </c>
      <c r="I1020" s="206">
        <v>223720</v>
      </c>
      <c r="J1020" s="206">
        <v>0</v>
      </c>
      <c r="K1020" s="206">
        <v>223720</v>
      </c>
      <c r="L1020" s="203" t="s">
        <v>1375</v>
      </c>
    </row>
    <row r="1021" spans="1:12" x14ac:dyDescent="0.25">
      <c r="A1021" s="197" t="s">
        <v>126</v>
      </c>
      <c r="G1021" s="198" t="s">
        <v>1370</v>
      </c>
      <c r="I1021" s="199">
        <v>223720</v>
      </c>
      <c r="J1021" s="199">
        <v>0</v>
      </c>
      <c r="K1021" s="199">
        <v>223720</v>
      </c>
      <c r="L1021" s="194" t="s">
        <v>1373</v>
      </c>
    </row>
    <row r="1022" spans="1:12" x14ac:dyDescent="0.25">
      <c r="A1022" s="200" t="s">
        <v>82</v>
      </c>
      <c r="B1022" s="200" t="s">
        <v>83</v>
      </c>
      <c r="C1022" s="201" t="s">
        <v>84</v>
      </c>
      <c r="D1022" s="200" t="s">
        <v>85</v>
      </c>
      <c r="E1022" s="200" t="s">
        <v>86</v>
      </c>
      <c r="F1022" s="201" t="s">
        <v>87</v>
      </c>
      <c r="G1022" s="200" t="s">
        <v>88</v>
      </c>
      <c r="I1022" s="201" t="s">
        <v>1371</v>
      </c>
      <c r="J1022" s="201" t="s">
        <v>1372</v>
      </c>
      <c r="K1022" s="201" t="s">
        <v>89</v>
      </c>
    </row>
    <row r="1023" spans="1:12" x14ac:dyDescent="0.25">
      <c r="A1023" s="195">
        <v>28</v>
      </c>
      <c r="B1023" s="194" t="s">
        <v>126</v>
      </c>
      <c r="C1023" s="196">
        <v>71</v>
      </c>
      <c r="D1023" s="194" t="s">
        <v>90</v>
      </c>
      <c r="F1023" s="196">
        <v>0</v>
      </c>
      <c r="G1023" s="194" t="s">
        <v>1362</v>
      </c>
      <c r="I1023" s="195">
        <v>110200</v>
      </c>
      <c r="K1023" s="202">
        <v>333920</v>
      </c>
      <c r="L1023" s="200" t="s">
        <v>1373</v>
      </c>
    </row>
    <row r="1024" spans="1:12" x14ac:dyDescent="0.25">
      <c r="G1024" s="203" t="s">
        <v>1381</v>
      </c>
      <c r="I1024" s="204">
        <v>110200</v>
      </c>
      <c r="J1024" s="204">
        <v>0</v>
      </c>
      <c r="K1024" s="204">
        <v>110200</v>
      </c>
      <c r="L1024" s="205" t="s">
        <v>1373</v>
      </c>
    </row>
    <row r="1025" spans="1:12" x14ac:dyDescent="0.25">
      <c r="G1025" s="203" t="s">
        <v>1368</v>
      </c>
      <c r="I1025" s="206">
        <v>333920</v>
      </c>
      <c r="J1025" s="206">
        <v>0</v>
      </c>
      <c r="K1025" s="206">
        <v>333920</v>
      </c>
      <c r="L1025" s="203" t="s">
        <v>1375</v>
      </c>
    </row>
    <row r="1026" spans="1:12" x14ac:dyDescent="0.25">
      <c r="A1026" s="190" t="s">
        <v>1454</v>
      </c>
      <c r="I1026" s="206">
        <v>333920</v>
      </c>
      <c r="J1026" s="206">
        <v>0</v>
      </c>
      <c r="K1026" s="206">
        <v>333920</v>
      </c>
      <c r="L1026" s="194" t="s">
        <v>1375</v>
      </c>
    </row>
    <row r="1027" spans="1:12" x14ac:dyDescent="0.25">
      <c r="A1027" s="197" t="s">
        <v>1455</v>
      </c>
    </row>
    <row r="1028" spans="1:12" x14ac:dyDescent="0.25">
      <c r="A1028" s="197" t="s">
        <v>81</v>
      </c>
      <c r="G1028" s="198" t="s">
        <v>1370</v>
      </c>
      <c r="I1028" s="199">
        <v>0</v>
      </c>
      <c r="J1028" s="199">
        <v>0</v>
      </c>
      <c r="K1028" s="199">
        <v>0</v>
      </c>
    </row>
    <row r="1029" spans="1:12" x14ac:dyDescent="0.25">
      <c r="A1029" s="200" t="s">
        <v>82</v>
      </c>
      <c r="B1029" s="200" t="s">
        <v>83</v>
      </c>
      <c r="C1029" s="201" t="s">
        <v>84</v>
      </c>
      <c r="D1029" s="200" t="s">
        <v>85</v>
      </c>
      <c r="E1029" s="200" t="s">
        <v>86</v>
      </c>
      <c r="F1029" s="201" t="s">
        <v>87</v>
      </c>
      <c r="G1029" s="200" t="s">
        <v>88</v>
      </c>
      <c r="I1029" s="201" t="s">
        <v>1371</v>
      </c>
      <c r="J1029" s="201" t="s">
        <v>1372</v>
      </c>
      <c r="K1029" s="201" t="s">
        <v>89</v>
      </c>
    </row>
    <row r="1030" spans="1:12" x14ac:dyDescent="0.25">
      <c r="A1030" s="195">
        <v>31</v>
      </c>
      <c r="B1030" s="194" t="s">
        <v>81</v>
      </c>
      <c r="C1030" s="196">
        <v>143</v>
      </c>
      <c r="D1030" s="194" t="s">
        <v>90</v>
      </c>
      <c r="F1030" s="196">
        <v>0</v>
      </c>
      <c r="G1030" s="194" t="s">
        <v>1141</v>
      </c>
      <c r="I1030" s="195">
        <v>170800</v>
      </c>
      <c r="K1030" s="202">
        <v>170800</v>
      </c>
      <c r="L1030" s="200" t="s">
        <v>1373</v>
      </c>
    </row>
    <row r="1031" spans="1:12" x14ac:dyDescent="0.25">
      <c r="A1031" s="195">
        <v>31</v>
      </c>
      <c r="B1031" s="194" t="s">
        <v>81</v>
      </c>
      <c r="C1031" s="196">
        <v>143</v>
      </c>
      <c r="D1031" s="194" t="s">
        <v>90</v>
      </c>
      <c r="F1031" s="196">
        <v>0</v>
      </c>
      <c r="G1031" s="194" t="s">
        <v>1150</v>
      </c>
      <c r="I1031" s="195">
        <v>7700000</v>
      </c>
      <c r="K1031" s="202">
        <v>7870800</v>
      </c>
      <c r="L1031" s="200" t="s">
        <v>1373</v>
      </c>
    </row>
    <row r="1032" spans="1:12" x14ac:dyDescent="0.25">
      <c r="G1032" s="203" t="s">
        <v>1374</v>
      </c>
      <c r="I1032" s="204">
        <v>7870800</v>
      </c>
      <c r="J1032" s="204">
        <v>0</v>
      </c>
      <c r="K1032" s="204">
        <v>7870800</v>
      </c>
      <c r="L1032" s="205" t="s">
        <v>1373</v>
      </c>
    </row>
    <row r="1033" spans="1:12" x14ac:dyDescent="0.25">
      <c r="G1033" s="203" t="s">
        <v>1368</v>
      </c>
      <c r="I1033" s="206">
        <v>7870800</v>
      </c>
      <c r="J1033" s="206">
        <v>0</v>
      </c>
      <c r="K1033" s="206">
        <v>7870800</v>
      </c>
      <c r="L1033" s="203" t="s">
        <v>1375</v>
      </c>
    </row>
    <row r="1034" spans="1:12" x14ac:dyDescent="0.25">
      <c r="A1034" s="197" t="s">
        <v>126</v>
      </c>
      <c r="G1034" s="198" t="s">
        <v>1370</v>
      </c>
      <c r="I1034" s="199">
        <v>7870800</v>
      </c>
      <c r="J1034" s="199">
        <v>0</v>
      </c>
      <c r="K1034" s="199">
        <v>7870800</v>
      </c>
      <c r="L1034" s="194" t="s">
        <v>1373</v>
      </c>
    </row>
    <row r="1035" spans="1:12" x14ac:dyDescent="0.25">
      <c r="A1035" s="200" t="s">
        <v>82</v>
      </c>
      <c r="B1035" s="200" t="s">
        <v>83</v>
      </c>
      <c r="C1035" s="201" t="s">
        <v>84</v>
      </c>
      <c r="D1035" s="200" t="s">
        <v>85</v>
      </c>
      <c r="E1035" s="200" t="s">
        <v>86</v>
      </c>
      <c r="F1035" s="201" t="s">
        <v>87</v>
      </c>
      <c r="G1035" s="200" t="s">
        <v>88</v>
      </c>
      <c r="I1035" s="201" t="s">
        <v>1371</v>
      </c>
      <c r="J1035" s="201" t="s">
        <v>1372</v>
      </c>
      <c r="K1035" s="201" t="s">
        <v>89</v>
      </c>
    </row>
    <row r="1036" spans="1:12" x14ac:dyDescent="0.25">
      <c r="A1036" s="195">
        <v>28</v>
      </c>
      <c r="B1036" s="194" t="s">
        <v>126</v>
      </c>
      <c r="C1036" s="196">
        <v>61</v>
      </c>
      <c r="D1036" s="194" t="s">
        <v>90</v>
      </c>
      <c r="F1036" s="196">
        <v>0</v>
      </c>
      <c r="G1036" s="194" t="s">
        <v>1346</v>
      </c>
      <c r="I1036" s="195">
        <v>7700000</v>
      </c>
      <c r="K1036" s="202">
        <v>15570800</v>
      </c>
      <c r="L1036" s="200" t="s">
        <v>1373</v>
      </c>
    </row>
    <row r="1037" spans="1:12" x14ac:dyDescent="0.25">
      <c r="G1037" s="203" t="s">
        <v>1381</v>
      </c>
      <c r="I1037" s="204">
        <v>7700000</v>
      </c>
      <c r="J1037" s="204">
        <v>0</v>
      </c>
      <c r="K1037" s="204">
        <v>7700000</v>
      </c>
      <c r="L1037" s="205" t="s">
        <v>1373</v>
      </c>
    </row>
    <row r="1038" spans="1:12" x14ac:dyDescent="0.25">
      <c r="G1038" s="203" t="s">
        <v>1368</v>
      </c>
      <c r="I1038" s="206">
        <v>15570800</v>
      </c>
      <c r="J1038" s="206">
        <v>0</v>
      </c>
      <c r="K1038" s="206">
        <v>15570800</v>
      </c>
      <c r="L1038" s="203" t="s">
        <v>1375</v>
      </c>
    </row>
    <row r="1039" spans="1:12" x14ac:dyDescent="0.25">
      <c r="A1039" s="190" t="s">
        <v>1456</v>
      </c>
      <c r="I1039" s="206">
        <v>15570800</v>
      </c>
      <c r="J1039" s="206">
        <v>0</v>
      </c>
      <c r="K1039" s="206">
        <v>15570800</v>
      </c>
      <c r="L1039" s="194" t="s">
        <v>1375</v>
      </c>
    </row>
    <row r="1040" spans="1:12" x14ac:dyDescent="0.25">
      <c r="A1040" s="197" t="s">
        <v>1457</v>
      </c>
    </row>
    <row r="1041" spans="1:12" x14ac:dyDescent="0.25">
      <c r="A1041" s="197" t="s">
        <v>126</v>
      </c>
      <c r="G1041" s="198" t="s">
        <v>1370</v>
      </c>
      <c r="I1041" s="199">
        <v>0</v>
      </c>
      <c r="J1041" s="199">
        <v>0</v>
      </c>
      <c r="K1041" s="199">
        <v>0</v>
      </c>
    </row>
    <row r="1042" spans="1:12" x14ac:dyDescent="0.25">
      <c r="A1042" s="200" t="s">
        <v>82</v>
      </c>
      <c r="B1042" s="200" t="s">
        <v>83</v>
      </c>
      <c r="C1042" s="201" t="s">
        <v>84</v>
      </c>
      <c r="D1042" s="200" t="s">
        <v>85</v>
      </c>
      <c r="E1042" s="200" t="s">
        <v>86</v>
      </c>
      <c r="F1042" s="201" t="s">
        <v>87</v>
      </c>
      <c r="G1042" s="200" t="s">
        <v>88</v>
      </c>
      <c r="I1042" s="201" t="s">
        <v>1371</v>
      </c>
      <c r="J1042" s="201" t="s">
        <v>1372</v>
      </c>
      <c r="K1042" s="201" t="s">
        <v>89</v>
      </c>
    </row>
    <row r="1043" spans="1:12" x14ac:dyDescent="0.25">
      <c r="A1043" s="195">
        <v>28</v>
      </c>
      <c r="B1043" s="194" t="s">
        <v>126</v>
      </c>
      <c r="C1043" s="196">
        <v>61</v>
      </c>
      <c r="D1043" s="194" t="s">
        <v>90</v>
      </c>
      <c r="F1043" s="196">
        <v>0</v>
      </c>
      <c r="G1043" s="194" t="s">
        <v>270</v>
      </c>
      <c r="I1043" s="195">
        <v>19546637</v>
      </c>
      <c r="K1043" s="202">
        <v>19546637</v>
      </c>
      <c r="L1043" s="200" t="s">
        <v>1373</v>
      </c>
    </row>
    <row r="1044" spans="1:12" x14ac:dyDescent="0.25">
      <c r="A1044" s="195">
        <v>28</v>
      </c>
      <c r="B1044" s="194" t="s">
        <v>126</v>
      </c>
      <c r="C1044" s="196">
        <v>69</v>
      </c>
      <c r="D1044" s="194" t="s">
        <v>90</v>
      </c>
      <c r="F1044" s="196">
        <v>0</v>
      </c>
      <c r="G1044" s="194" t="s">
        <v>1355</v>
      </c>
      <c r="J1044" s="195">
        <v>19546637</v>
      </c>
      <c r="K1044" s="202">
        <v>0</v>
      </c>
    </row>
    <row r="1045" spans="1:12" x14ac:dyDescent="0.25">
      <c r="G1045" s="203" t="s">
        <v>1381</v>
      </c>
      <c r="I1045" s="204">
        <v>19546637</v>
      </c>
      <c r="J1045" s="204">
        <v>19546637</v>
      </c>
      <c r="K1045" s="204">
        <v>0</v>
      </c>
    </row>
    <row r="1046" spans="1:12" x14ac:dyDescent="0.25">
      <c r="G1046" s="203" t="s">
        <v>1368</v>
      </c>
      <c r="I1046" s="206">
        <v>19546637</v>
      </c>
      <c r="J1046" s="206">
        <v>19546637</v>
      </c>
      <c r="K1046" s="206">
        <v>0</v>
      </c>
    </row>
    <row r="1047" spans="1:12" x14ac:dyDescent="0.25">
      <c r="A1047" s="190" t="s">
        <v>1458</v>
      </c>
      <c r="I1047" s="206">
        <v>19546637</v>
      </c>
      <c r="J1047" s="206">
        <v>19546637</v>
      </c>
      <c r="K1047" s="206">
        <v>0</v>
      </c>
      <c r="L1047" s="194" t="s">
        <v>1379</v>
      </c>
    </row>
    <row r="1048" spans="1:12" x14ac:dyDescent="0.25">
      <c r="A1048" s="197" t="s">
        <v>1459</v>
      </c>
    </row>
    <row r="1049" spans="1:12" x14ac:dyDescent="0.25">
      <c r="A1049" s="197" t="s">
        <v>81</v>
      </c>
      <c r="G1049" s="198" t="s">
        <v>1370</v>
      </c>
      <c r="I1049" s="199">
        <v>0</v>
      </c>
      <c r="J1049" s="199">
        <v>0</v>
      </c>
      <c r="K1049" s="199">
        <v>0</v>
      </c>
    </row>
    <row r="1050" spans="1:12" x14ac:dyDescent="0.25">
      <c r="A1050" s="200" t="s">
        <v>82</v>
      </c>
      <c r="B1050" s="200" t="s">
        <v>83</v>
      </c>
      <c r="C1050" s="201" t="s">
        <v>84</v>
      </c>
      <c r="D1050" s="200" t="s">
        <v>85</v>
      </c>
      <c r="E1050" s="200" t="s">
        <v>86</v>
      </c>
      <c r="F1050" s="201" t="s">
        <v>87</v>
      </c>
      <c r="G1050" s="200" t="s">
        <v>88</v>
      </c>
      <c r="I1050" s="201" t="s">
        <v>1371</v>
      </c>
      <c r="J1050" s="201" t="s">
        <v>1372</v>
      </c>
      <c r="K1050" s="201" t="s">
        <v>89</v>
      </c>
    </row>
    <row r="1051" spans="1:12" x14ac:dyDescent="0.25">
      <c r="A1051" s="195">
        <v>31</v>
      </c>
      <c r="B1051" s="194" t="s">
        <v>81</v>
      </c>
      <c r="C1051" s="196">
        <v>144</v>
      </c>
      <c r="D1051" s="194" t="s">
        <v>90</v>
      </c>
      <c r="F1051" s="196">
        <v>0</v>
      </c>
      <c r="G1051" s="194" t="s">
        <v>1162</v>
      </c>
      <c r="I1051" s="195">
        <v>2222222</v>
      </c>
      <c r="K1051" s="202">
        <v>2222222</v>
      </c>
      <c r="L1051" s="200" t="s">
        <v>1373</v>
      </c>
    </row>
    <row r="1052" spans="1:12" x14ac:dyDescent="0.25">
      <c r="A1052" s="195">
        <v>31</v>
      </c>
      <c r="B1052" s="194" t="s">
        <v>81</v>
      </c>
      <c r="C1052" s="196">
        <v>144</v>
      </c>
      <c r="D1052" s="194" t="s">
        <v>90</v>
      </c>
      <c r="F1052" s="196">
        <v>0</v>
      </c>
      <c r="G1052" s="194" t="s">
        <v>1166</v>
      </c>
      <c r="I1052" s="195">
        <v>333333</v>
      </c>
      <c r="K1052" s="202">
        <v>2555555</v>
      </c>
      <c r="L1052" s="200" t="s">
        <v>1373</v>
      </c>
    </row>
    <row r="1053" spans="1:12" x14ac:dyDescent="0.25">
      <c r="A1053" s="195">
        <v>31</v>
      </c>
      <c r="B1053" s="194" t="s">
        <v>81</v>
      </c>
      <c r="C1053" s="196">
        <v>144</v>
      </c>
      <c r="D1053" s="194" t="s">
        <v>90</v>
      </c>
      <c r="F1053" s="196">
        <v>0</v>
      </c>
      <c r="G1053" s="194" t="s">
        <v>1167</v>
      </c>
      <c r="I1053" s="195">
        <v>888889</v>
      </c>
      <c r="K1053" s="202">
        <v>3444444</v>
      </c>
      <c r="L1053" s="200" t="s">
        <v>1373</v>
      </c>
    </row>
    <row r="1054" spans="1:12" x14ac:dyDescent="0.25">
      <c r="A1054" s="195">
        <v>31</v>
      </c>
      <c r="B1054" s="194" t="s">
        <v>81</v>
      </c>
      <c r="C1054" s="196">
        <v>144</v>
      </c>
      <c r="D1054" s="194" t="s">
        <v>90</v>
      </c>
      <c r="F1054" s="196">
        <v>0</v>
      </c>
      <c r="G1054" s="194" t="s">
        <v>1168</v>
      </c>
      <c r="I1054" s="195">
        <v>450000</v>
      </c>
      <c r="K1054" s="202">
        <v>3894444</v>
      </c>
      <c r="L1054" s="200" t="s">
        <v>1373</v>
      </c>
    </row>
    <row r="1055" spans="1:12" x14ac:dyDescent="0.25">
      <c r="A1055" s="195">
        <v>31</v>
      </c>
      <c r="B1055" s="194" t="s">
        <v>81</v>
      </c>
      <c r="C1055" s="196">
        <v>144</v>
      </c>
      <c r="D1055" s="194" t="s">
        <v>90</v>
      </c>
      <c r="F1055" s="196">
        <v>0</v>
      </c>
      <c r="G1055" s="194" t="s">
        <v>1169</v>
      </c>
      <c r="I1055" s="195">
        <v>2222222</v>
      </c>
      <c r="K1055" s="202">
        <v>6116666</v>
      </c>
      <c r="L1055" s="200" t="s">
        <v>1373</v>
      </c>
    </row>
    <row r="1056" spans="1:12" x14ac:dyDescent="0.25">
      <c r="A1056" s="195">
        <v>31</v>
      </c>
      <c r="B1056" s="194" t="s">
        <v>81</v>
      </c>
      <c r="C1056" s="196">
        <v>151</v>
      </c>
      <c r="D1056" s="194" t="s">
        <v>90</v>
      </c>
      <c r="F1056" s="196">
        <v>0</v>
      </c>
      <c r="G1056" s="194" t="s">
        <v>1236</v>
      </c>
      <c r="J1056" s="195">
        <v>2222222</v>
      </c>
      <c r="K1056" s="202">
        <v>3894444</v>
      </c>
      <c r="L1056" s="200" t="s">
        <v>1373</v>
      </c>
    </row>
    <row r="1057" spans="1:12" x14ac:dyDescent="0.25">
      <c r="G1057" s="203" t="s">
        <v>1374</v>
      </c>
      <c r="I1057" s="204">
        <v>6116666</v>
      </c>
      <c r="J1057" s="204">
        <v>2222222</v>
      </c>
      <c r="K1057" s="204">
        <v>3894444</v>
      </c>
      <c r="L1057" s="205" t="s">
        <v>1373</v>
      </c>
    </row>
    <row r="1058" spans="1:12" x14ac:dyDescent="0.25">
      <c r="G1058" s="203" t="s">
        <v>1368</v>
      </c>
      <c r="I1058" s="206">
        <v>6116666</v>
      </c>
      <c r="J1058" s="206">
        <v>2222222</v>
      </c>
      <c r="K1058" s="206">
        <v>3894444</v>
      </c>
      <c r="L1058" s="203" t="s">
        <v>1375</v>
      </c>
    </row>
    <row r="1059" spans="1:12" x14ac:dyDescent="0.25">
      <c r="A1059" s="197" t="s">
        <v>126</v>
      </c>
      <c r="G1059" s="198" t="s">
        <v>1370</v>
      </c>
      <c r="I1059" s="199">
        <v>6116666</v>
      </c>
      <c r="J1059" s="199">
        <v>2222222</v>
      </c>
      <c r="K1059" s="199">
        <v>3894444</v>
      </c>
      <c r="L1059" s="194" t="s">
        <v>1373</v>
      </c>
    </row>
    <row r="1060" spans="1:12" x14ac:dyDescent="0.25">
      <c r="A1060" s="200" t="s">
        <v>82</v>
      </c>
      <c r="B1060" s="200" t="s">
        <v>83</v>
      </c>
      <c r="C1060" s="201" t="s">
        <v>84</v>
      </c>
      <c r="D1060" s="200" t="s">
        <v>85</v>
      </c>
      <c r="E1060" s="200" t="s">
        <v>86</v>
      </c>
      <c r="F1060" s="201" t="s">
        <v>87</v>
      </c>
      <c r="G1060" s="200" t="s">
        <v>88</v>
      </c>
      <c r="I1060" s="201" t="s">
        <v>1371</v>
      </c>
      <c r="J1060" s="201" t="s">
        <v>1372</v>
      </c>
      <c r="K1060" s="201" t="s">
        <v>89</v>
      </c>
    </row>
    <row r="1061" spans="1:12" x14ac:dyDescent="0.25">
      <c r="A1061" s="195">
        <v>28</v>
      </c>
      <c r="B1061" s="194" t="s">
        <v>126</v>
      </c>
      <c r="C1061" s="196">
        <v>52</v>
      </c>
      <c r="D1061" s="194" t="s">
        <v>90</v>
      </c>
      <c r="F1061" s="196">
        <v>0</v>
      </c>
      <c r="G1061" s="194" t="s">
        <v>313</v>
      </c>
      <c r="I1061" s="195">
        <v>888889</v>
      </c>
      <c r="K1061" s="202">
        <v>4783333</v>
      </c>
      <c r="L1061" s="200" t="s">
        <v>1373</v>
      </c>
    </row>
    <row r="1062" spans="1:12" x14ac:dyDescent="0.25">
      <c r="A1062" s="195">
        <v>28</v>
      </c>
      <c r="B1062" s="194" t="s">
        <v>126</v>
      </c>
      <c r="C1062" s="196">
        <v>52</v>
      </c>
      <c r="D1062" s="194" t="s">
        <v>90</v>
      </c>
      <c r="F1062" s="196">
        <v>0</v>
      </c>
      <c r="G1062" s="194" t="s">
        <v>313</v>
      </c>
      <c r="I1062" s="195">
        <v>333333</v>
      </c>
      <c r="K1062" s="202">
        <v>5116666</v>
      </c>
      <c r="L1062" s="200" t="s">
        <v>1373</v>
      </c>
    </row>
    <row r="1063" spans="1:12" x14ac:dyDescent="0.25">
      <c r="A1063" s="195">
        <v>28</v>
      </c>
      <c r="B1063" s="194" t="s">
        <v>126</v>
      </c>
      <c r="C1063" s="196">
        <v>52</v>
      </c>
      <c r="D1063" s="194" t="s">
        <v>90</v>
      </c>
      <c r="F1063" s="196">
        <v>0</v>
      </c>
      <c r="G1063" s="194" t="s">
        <v>319</v>
      </c>
      <c r="I1063" s="195">
        <v>450000</v>
      </c>
      <c r="K1063" s="202">
        <v>5566666</v>
      </c>
      <c r="L1063" s="200" t="s">
        <v>1373</v>
      </c>
    </row>
    <row r="1064" spans="1:12" x14ac:dyDescent="0.25">
      <c r="A1064" s="195">
        <v>28</v>
      </c>
      <c r="B1064" s="194" t="s">
        <v>126</v>
      </c>
      <c r="C1064" s="196">
        <v>52</v>
      </c>
      <c r="D1064" s="194" t="s">
        <v>90</v>
      </c>
      <c r="F1064" s="196">
        <v>0</v>
      </c>
      <c r="G1064" s="194" t="s">
        <v>322</v>
      </c>
      <c r="I1064" s="195">
        <v>2222222</v>
      </c>
      <c r="K1064" s="202">
        <v>7788888</v>
      </c>
      <c r="L1064" s="200" t="s">
        <v>1373</v>
      </c>
    </row>
    <row r="1065" spans="1:12" x14ac:dyDescent="0.25">
      <c r="G1065" s="203" t="s">
        <v>1381</v>
      </c>
      <c r="I1065" s="204">
        <v>3894444</v>
      </c>
      <c r="J1065" s="204">
        <v>0</v>
      </c>
      <c r="K1065" s="204">
        <v>3894444</v>
      </c>
      <c r="L1065" s="205" t="s">
        <v>1373</v>
      </c>
    </row>
    <row r="1066" spans="1:12" x14ac:dyDescent="0.25">
      <c r="G1066" s="203" t="s">
        <v>1368</v>
      </c>
      <c r="I1066" s="206">
        <v>10011110</v>
      </c>
      <c r="J1066" s="206">
        <v>2222222</v>
      </c>
      <c r="K1066" s="206">
        <v>7788888</v>
      </c>
      <c r="L1066" s="203" t="s">
        <v>1375</v>
      </c>
    </row>
    <row r="1067" spans="1:12" x14ac:dyDescent="0.25">
      <c r="A1067" s="190" t="s">
        <v>1460</v>
      </c>
      <c r="I1067" s="206">
        <v>10011110</v>
      </c>
      <c r="J1067" s="206">
        <v>2222222</v>
      </c>
      <c r="K1067" s="206">
        <v>7788888</v>
      </c>
      <c r="L1067" s="194" t="s">
        <v>1375</v>
      </c>
    </row>
    <row r="1068" spans="1:12" x14ac:dyDescent="0.25">
      <c r="A1068" s="197" t="s">
        <v>1461</v>
      </c>
    </row>
    <row r="1069" spans="1:12" x14ac:dyDescent="0.25">
      <c r="A1069" s="197" t="s">
        <v>81</v>
      </c>
      <c r="G1069" s="198" t="s">
        <v>1370</v>
      </c>
      <c r="I1069" s="199">
        <v>0</v>
      </c>
      <c r="J1069" s="199">
        <v>0</v>
      </c>
      <c r="K1069" s="199">
        <v>0</v>
      </c>
    </row>
    <row r="1070" spans="1:12" x14ac:dyDescent="0.25">
      <c r="A1070" s="200" t="s">
        <v>82</v>
      </c>
      <c r="B1070" s="200" t="s">
        <v>83</v>
      </c>
      <c r="C1070" s="201" t="s">
        <v>84</v>
      </c>
      <c r="D1070" s="200" t="s">
        <v>85</v>
      </c>
      <c r="E1070" s="200" t="s">
        <v>86</v>
      </c>
      <c r="F1070" s="201" t="s">
        <v>87</v>
      </c>
      <c r="G1070" s="200" t="s">
        <v>88</v>
      </c>
      <c r="I1070" s="201" t="s">
        <v>1371</v>
      </c>
      <c r="J1070" s="201" t="s">
        <v>1372</v>
      </c>
      <c r="K1070" s="201" t="s">
        <v>89</v>
      </c>
    </row>
    <row r="1071" spans="1:12" x14ac:dyDescent="0.25">
      <c r="A1071" s="195">
        <v>31</v>
      </c>
      <c r="B1071" s="194" t="s">
        <v>81</v>
      </c>
      <c r="C1071" s="196">
        <v>144</v>
      </c>
      <c r="D1071" s="194" t="s">
        <v>90</v>
      </c>
      <c r="F1071" s="196">
        <v>0</v>
      </c>
      <c r="G1071" s="194" t="s">
        <v>1174</v>
      </c>
      <c r="I1071" s="195">
        <v>100000</v>
      </c>
      <c r="K1071" s="202">
        <v>100000</v>
      </c>
      <c r="L1071" s="200" t="s">
        <v>1373</v>
      </c>
    </row>
    <row r="1072" spans="1:12" x14ac:dyDescent="0.25">
      <c r="G1072" s="203" t="s">
        <v>1374</v>
      </c>
      <c r="I1072" s="204">
        <v>100000</v>
      </c>
      <c r="J1072" s="204">
        <v>0</v>
      </c>
      <c r="K1072" s="204">
        <v>100000</v>
      </c>
      <c r="L1072" s="205" t="s">
        <v>1373</v>
      </c>
    </row>
    <row r="1073" spans="1:12" x14ac:dyDescent="0.25">
      <c r="G1073" s="203" t="s">
        <v>1368</v>
      </c>
      <c r="I1073" s="206">
        <v>100000</v>
      </c>
      <c r="J1073" s="206">
        <v>0</v>
      </c>
      <c r="K1073" s="206">
        <v>100000</v>
      </c>
      <c r="L1073" s="203" t="s">
        <v>1375</v>
      </c>
    </row>
    <row r="1074" spans="1:12" x14ac:dyDescent="0.25">
      <c r="A1074" s="190" t="s">
        <v>1462</v>
      </c>
      <c r="I1074" s="206">
        <v>100000</v>
      </c>
      <c r="J1074" s="206">
        <v>0</v>
      </c>
      <c r="K1074" s="206">
        <v>100000</v>
      </c>
      <c r="L1074" s="194" t="s">
        <v>1375</v>
      </c>
    </row>
    <row r="1075" spans="1:12" x14ac:dyDescent="0.25">
      <c r="A1075" s="197" t="s">
        <v>1463</v>
      </c>
    </row>
    <row r="1076" spans="1:12" x14ac:dyDescent="0.25">
      <c r="A1076" s="197" t="s">
        <v>81</v>
      </c>
      <c r="G1076" s="198" t="s">
        <v>1370</v>
      </c>
      <c r="I1076" s="199">
        <v>0</v>
      </c>
      <c r="J1076" s="199">
        <v>0</v>
      </c>
      <c r="K1076" s="199">
        <v>0</v>
      </c>
    </row>
    <row r="1077" spans="1:12" x14ac:dyDescent="0.25">
      <c r="A1077" s="200" t="s">
        <v>82</v>
      </c>
      <c r="B1077" s="200" t="s">
        <v>83</v>
      </c>
      <c r="C1077" s="201" t="s">
        <v>84</v>
      </c>
      <c r="D1077" s="200" t="s">
        <v>85</v>
      </c>
      <c r="E1077" s="200" t="s">
        <v>86</v>
      </c>
      <c r="F1077" s="201" t="s">
        <v>87</v>
      </c>
      <c r="G1077" s="200" t="s">
        <v>88</v>
      </c>
      <c r="I1077" s="201" t="s">
        <v>1371</v>
      </c>
      <c r="J1077" s="201" t="s">
        <v>1372</v>
      </c>
      <c r="K1077" s="201" t="s">
        <v>89</v>
      </c>
    </row>
    <row r="1078" spans="1:12" x14ac:dyDescent="0.25">
      <c r="A1078" s="195">
        <v>19</v>
      </c>
      <c r="B1078" s="194" t="s">
        <v>81</v>
      </c>
      <c r="C1078" s="196">
        <v>36</v>
      </c>
      <c r="D1078" s="194" t="s">
        <v>92</v>
      </c>
      <c r="F1078" s="196">
        <v>0</v>
      </c>
      <c r="G1078" s="194" t="s">
        <v>814</v>
      </c>
      <c r="I1078" s="195">
        <v>5280</v>
      </c>
      <c r="K1078" s="202">
        <v>5280</v>
      </c>
      <c r="L1078" s="200" t="s">
        <v>1373</v>
      </c>
    </row>
    <row r="1079" spans="1:12" x14ac:dyDescent="0.25">
      <c r="A1079" s="195">
        <v>19</v>
      </c>
      <c r="B1079" s="194" t="s">
        <v>81</v>
      </c>
      <c r="C1079" s="196">
        <v>36</v>
      </c>
      <c r="D1079" s="194" t="s">
        <v>92</v>
      </c>
      <c r="F1079" s="196">
        <v>0</v>
      </c>
      <c r="G1079" s="194" t="s">
        <v>815</v>
      </c>
      <c r="I1079" s="195">
        <v>36639</v>
      </c>
      <c r="K1079" s="202">
        <v>41919</v>
      </c>
      <c r="L1079" s="200" t="s">
        <v>1373</v>
      </c>
    </row>
    <row r="1080" spans="1:12" x14ac:dyDescent="0.25">
      <c r="A1080" s="195">
        <v>19</v>
      </c>
      <c r="B1080" s="194" t="s">
        <v>81</v>
      </c>
      <c r="C1080" s="196">
        <v>37</v>
      </c>
      <c r="D1080" s="194" t="s">
        <v>92</v>
      </c>
      <c r="F1080" s="196">
        <v>0</v>
      </c>
      <c r="G1080" s="194" t="s">
        <v>820</v>
      </c>
      <c r="I1080" s="195">
        <v>39435</v>
      </c>
      <c r="K1080" s="202">
        <v>81354</v>
      </c>
      <c r="L1080" s="200" t="s">
        <v>1373</v>
      </c>
    </row>
    <row r="1081" spans="1:12" x14ac:dyDescent="0.25">
      <c r="A1081" s="195">
        <v>19</v>
      </c>
      <c r="B1081" s="194" t="s">
        <v>81</v>
      </c>
      <c r="C1081" s="196">
        <v>39</v>
      </c>
      <c r="D1081" s="194" t="s">
        <v>92</v>
      </c>
      <c r="F1081" s="196">
        <v>0</v>
      </c>
      <c r="G1081" s="194" t="s">
        <v>826</v>
      </c>
      <c r="I1081" s="195">
        <v>36673</v>
      </c>
      <c r="K1081" s="202">
        <v>118027</v>
      </c>
      <c r="L1081" s="200" t="s">
        <v>1373</v>
      </c>
    </row>
    <row r="1082" spans="1:12" x14ac:dyDescent="0.25">
      <c r="A1082" s="195">
        <v>20</v>
      </c>
      <c r="B1082" s="194" t="s">
        <v>81</v>
      </c>
      <c r="C1082" s="196">
        <v>57</v>
      </c>
      <c r="D1082" s="194" t="s">
        <v>92</v>
      </c>
      <c r="F1082" s="196">
        <v>0</v>
      </c>
      <c r="G1082" s="194" t="s">
        <v>865</v>
      </c>
      <c r="I1082" s="195">
        <v>66502</v>
      </c>
      <c r="K1082" s="202">
        <v>184529</v>
      </c>
      <c r="L1082" s="200" t="s">
        <v>1373</v>
      </c>
    </row>
    <row r="1083" spans="1:12" x14ac:dyDescent="0.25">
      <c r="A1083" s="195">
        <v>24</v>
      </c>
      <c r="B1083" s="194" t="s">
        <v>81</v>
      </c>
      <c r="C1083" s="196">
        <v>68</v>
      </c>
      <c r="D1083" s="194" t="s">
        <v>92</v>
      </c>
      <c r="F1083" s="196">
        <v>0</v>
      </c>
      <c r="G1083" s="194" t="s">
        <v>903</v>
      </c>
      <c r="I1083" s="195">
        <v>5000</v>
      </c>
      <c r="K1083" s="202">
        <v>189529</v>
      </c>
      <c r="L1083" s="200" t="s">
        <v>1373</v>
      </c>
    </row>
    <row r="1084" spans="1:12" x14ac:dyDescent="0.25">
      <c r="A1084" s="195">
        <v>24</v>
      </c>
      <c r="B1084" s="194" t="s">
        <v>81</v>
      </c>
      <c r="C1084" s="196">
        <v>77</v>
      </c>
      <c r="D1084" s="194" t="s">
        <v>92</v>
      </c>
      <c r="F1084" s="196">
        <v>0</v>
      </c>
      <c r="G1084" s="194" t="s">
        <v>929</v>
      </c>
      <c r="I1084" s="195">
        <v>64514</v>
      </c>
      <c r="K1084" s="202">
        <v>254043</v>
      </c>
      <c r="L1084" s="200" t="s">
        <v>1373</v>
      </c>
    </row>
    <row r="1085" spans="1:12" x14ac:dyDescent="0.25">
      <c r="A1085" s="195">
        <v>31</v>
      </c>
      <c r="B1085" s="194" t="s">
        <v>81</v>
      </c>
      <c r="C1085" s="196">
        <v>143</v>
      </c>
      <c r="D1085" s="194" t="s">
        <v>90</v>
      </c>
      <c r="F1085" s="196">
        <v>0</v>
      </c>
      <c r="G1085" s="194" t="s">
        <v>1132</v>
      </c>
      <c r="I1085" s="195">
        <v>287199</v>
      </c>
      <c r="K1085" s="202">
        <v>541242</v>
      </c>
      <c r="L1085" s="200" t="s">
        <v>1373</v>
      </c>
    </row>
    <row r="1086" spans="1:12" x14ac:dyDescent="0.25">
      <c r="A1086" s="195">
        <v>31</v>
      </c>
      <c r="B1086" s="194" t="s">
        <v>81</v>
      </c>
      <c r="C1086" s="196">
        <v>143</v>
      </c>
      <c r="D1086" s="194" t="s">
        <v>90</v>
      </c>
      <c r="F1086" s="196">
        <v>0</v>
      </c>
      <c r="G1086" s="194" t="s">
        <v>1133</v>
      </c>
      <c r="I1086" s="195">
        <v>171136</v>
      </c>
      <c r="K1086" s="202">
        <v>712378</v>
      </c>
      <c r="L1086" s="200" t="s">
        <v>1373</v>
      </c>
    </row>
    <row r="1087" spans="1:12" x14ac:dyDescent="0.25">
      <c r="A1087" s="195">
        <v>31</v>
      </c>
      <c r="B1087" s="194" t="s">
        <v>81</v>
      </c>
      <c r="C1087" s="196">
        <v>143</v>
      </c>
      <c r="D1087" s="194" t="s">
        <v>90</v>
      </c>
      <c r="F1087" s="196">
        <v>0</v>
      </c>
      <c r="G1087" s="194" t="s">
        <v>1152</v>
      </c>
      <c r="I1087" s="195">
        <v>4850000</v>
      </c>
      <c r="K1087" s="202">
        <v>5562378</v>
      </c>
      <c r="L1087" s="200" t="s">
        <v>1373</v>
      </c>
    </row>
    <row r="1088" spans="1:12" x14ac:dyDescent="0.25">
      <c r="G1088" s="203" t="s">
        <v>1374</v>
      </c>
      <c r="I1088" s="204">
        <v>5562378</v>
      </c>
      <c r="J1088" s="204">
        <v>0</v>
      </c>
      <c r="K1088" s="204">
        <v>5562378</v>
      </c>
      <c r="L1088" s="205" t="s">
        <v>1373</v>
      </c>
    </row>
    <row r="1089" spans="1:12" x14ac:dyDescent="0.25">
      <c r="G1089" s="203" t="s">
        <v>1368</v>
      </c>
      <c r="I1089" s="206">
        <v>5562378</v>
      </c>
      <c r="J1089" s="206">
        <v>0</v>
      </c>
      <c r="K1089" s="206">
        <v>5562378</v>
      </c>
      <c r="L1089" s="203" t="s">
        <v>1375</v>
      </c>
    </row>
    <row r="1090" spans="1:12" x14ac:dyDescent="0.25">
      <c r="A1090" s="197" t="s">
        <v>126</v>
      </c>
      <c r="G1090" s="198" t="s">
        <v>1370</v>
      </c>
      <c r="I1090" s="199">
        <v>5562378</v>
      </c>
      <c r="J1090" s="199">
        <v>0</v>
      </c>
      <c r="K1090" s="199">
        <v>5562378</v>
      </c>
      <c r="L1090" s="194" t="s">
        <v>1373</v>
      </c>
    </row>
    <row r="1091" spans="1:12" x14ac:dyDescent="0.25">
      <c r="A1091" s="200" t="s">
        <v>82</v>
      </c>
      <c r="B1091" s="200" t="s">
        <v>83</v>
      </c>
      <c r="C1091" s="201" t="s">
        <v>84</v>
      </c>
      <c r="D1091" s="200" t="s">
        <v>85</v>
      </c>
      <c r="E1091" s="200" t="s">
        <v>86</v>
      </c>
      <c r="F1091" s="201" t="s">
        <v>87</v>
      </c>
      <c r="G1091" s="200" t="s">
        <v>88</v>
      </c>
      <c r="I1091" s="201" t="s">
        <v>1371</v>
      </c>
      <c r="J1091" s="201" t="s">
        <v>1372</v>
      </c>
      <c r="K1091" s="201" t="s">
        <v>89</v>
      </c>
    </row>
    <row r="1092" spans="1:12" x14ac:dyDescent="0.25">
      <c r="A1092" s="195">
        <v>3</v>
      </c>
      <c r="B1092" s="194" t="s">
        <v>126</v>
      </c>
      <c r="C1092" s="196">
        <v>13</v>
      </c>
      <c r="D1092" s="194" t="s">
        <v>92</v>
      </c>
      <c r="F1092" s="196">
        <v>0</v>
      </c>
      <c r="G1092" s="194" t="s">
        <v>1251</v>
      </c>
      <c r="I1092" s="195">
        <v>127931</v>
      </c>
      <c r="K1092" s="202">
        <v>5690309</v>
      </c>
      <c r="L1092" s="200" t="s">
        <v>1373</v>
      </c>
    </row>
    <row r="1093" spans="1:12" x14ac:dyDescent="0.25">
      <c r="A1093" s="195">
        <v>28</v>
      </c>
      <c r="B1093" s="194" t="s">
        <v>126</v>
      </c>
      <c r="C1093" s="196">
        <v>57</v>
      </c>
      <c r="D1093" s="194" t="s">
        <v>92</v>
      </c>
      <c r="F1093" s="196">
        <v>0</v>
      </c>
      <c r="G1093" s="194" t="s">
        <v>1327</v>
      </c>
      <c r="I1093" s="195">
        <v>29800</v>
      </c>
      <c r="K1093" s="202">
        <v>5720109</v>
      </c>
      <c r="L1093" s="200" t="s">
        <v>1373</v>
      </c>
    </row>
    <row r="1094" spans="1:12" x14ac:dyDescent="0.25">
      <c r="A1094" s="195">
        <v>28</v>
      </c>
      <c r="B1094" s="194" t="s">
        <v>126</v>
      </c>
      <c r="C1094" s="196">
        <v>57</v>
      </c>
      <c r="D1094" s="194" t="s">
        <v>92</v>
      </c>
      <c r="F1094" s="196">
        <v>0</v>
      </c>
      <c r="G1094" s="194" t="s">
        <v>1328</v>
      </c>
      <c r="I1094" s="195">
        <v>35023</v>
      </c>
      <c r="K1094" s="202">
        <v>5755132</v>
      </c>
      <c r="L1094" s="200" t="s">
        <v>1373</v>
      </c>
    </row>
    <row r="1095" spans="1:12" x14ac:dyDescent="0.25">
      <c r="A1095" s="195">
        <v>28</v>
      </c>
      <c r="B1095" s="194" t="s">
        <v>126</v>
      </c>
      <c r="C1095" s="196">
        <v>57</v>
      </c>
      <c r="D1095" s="194" t="s">
        <v>92</v>
      </c>
      <c r="F1095" s="196">
        <v>0</v>
      </c>
      <c r="G1095" s="194" t="s">
        <v>1329</v>
      </c>
      <c r="I1095" s="195">
        <v>1000</v>
      </c>
      <c r="K1095" s="202">
        <v>5756132</v>
      </c>
      <c r="L1095" s="200" t="s">
        <v>1373</v>
      </c>
    </row>
    <row r="1096" spans="1:12" x14ac:dyDescent="0.25">
      <c r="A1096" s="195">
        <v>28</v>
      </c>
      <c r="B1096" s="194" t="s">
        <v>126</v>
      </c>
      <c r="C1096" s="196">
        <v>58</v>
      </c>
      <c r="D1096" s="194" t="s">
        <v>92</v>
      </c>
      <c r="F1096" s="196">
        <v>0</v>
      </c>
      <c r="G1096" s="194" t="s">
        <v>1332</v>
      </c>
      <c r="I1096" s="195">
        <v>18030</v>
      </c>
      <c r="K1096" s="202">
        <v>5774162</v>
      </c>
      <c r="L1096" s="200" t="s">
        <v>1373</v>
      </c>
    </row>
    <row r="1097" spans="1:12" x14ac:dyDescent="0.25">
      <c r="A1097" s="195">
        <v>28</v>
      </c>
      <c r="B1097" s="194" t="s">
        <v>126</v>
      </c>
      <c r="C1097" s="196">
        <v>58</v>
      </c>
      <c r="D1097" s="194" t="s">
        <v>92</v>
      </c>
      <c r="F1097" s="196">
        <v>0</v>
      </c>
      <c r="G1097" s="194" t="s">
        <v>1333</v>
      </c>
      <c r="I1097" s="195">
        <v>51202</v>
      </c>
      <c r="K1097" s="202">
        <v>5825364</v>
      </c>
      <c r="L1097" s="200" t="s">
        <v>1373</v>
      </c>
    </row>
    <row r="1098" spans="1:12" x14ac:dyDescent="0.25">
      <c r="A1098" s="195">
        <v>28</v>
      </c>
      <c r="B1098" s="194" t="s">
        <v>126</v>
      </c>
      <c r="C1098" s="196">
        <v>58</v>
      </c>
      <c r="D1098" s="194" t="s">
        <v>92</v>
      </c>
      <c r="F1098" s="196">
        <v>0</v>
      </c>
      <c r="G1098" s="194" t="s">
        <v>1334</v>
      </c>
      <c r="I1098" s="195">
        <v>15500</v>
      </c>
      <c r="K1098" s="202">
        <v>5840864</v>
      </c>
      <c r="L1098" s="200" t="s">
        <v>1373</v>
      </c>
    </row>
    <row r="1099" spans="1:12" x14ac:dyDescent="0.25">
      <c r="A1099" s="195">
        <v>28</v>
      </c>
      <c r="B1099" s="194" t="s">
        <v>126</v>
      </c>
      <c r="C1099" s="196">
        <v>58</v>
      </c>
      <c r="D1099" s="194" t="s">
        <v>92</v>
      </c>
      <c r="F1099" s="196">
        <v>0</v>
      </c>
      <c r="G1099" s="194" t="s">
        <v>1336</v>
      </c>
      <c r="I1099" s="195">
        <v>1880</v>
      </c>
      <c r="K1099" s="202">
        <v>5842744</v>
      </c>
      <c r="L1099" s="200" t="s">
        <v>1373</v>
      </c>
    </row>
    <row r="1100" spans="1:12" x14ac:dyDescent="0.25">
      <c r="A1100" s="195">
        <v>28</v>
      </c>
      <c r="B1100" s="194" t="s">
        <v>126</v>
      </c>
      <c r="C1100" s="196">
        <v>58</v>
      </c>
      <c r="D1100" s="194" t="s">
        <v>92</v>
      </c>
      <c r="F1100" s="196">
        <v>0</v>
      </c>
      <c r="G1100" s="194" t="s">
        <v>1338</v>
      </c>
      <c r="I1100" s="195">
        <v>19500</v>
      </c>
      <c r="K1100" s="202">
        <v>5862244</v>
      </c>
      <c r="L1100" s="200" t="s">
        <v>1373</v>
      </c>
    </row>
    <row r="1101" spans="1:12" x14ac:dyDescent="0.25">
      <c r="A1101" s="195">
        <v>28</v>
      </c>
      <c r="B1101" s="194" t="s">
        <v>126</v>
      </c>
      <c r="C1101" s="196">
        <v>61</v>
      </c>
      <c r="D1101" s="194" t="s">
        <v>90</v>
      </c>
      <c r="F1101" s="196">
        <v>0</v>
      </c>
      <c r="G1101" s="194" t="s">
        <v>269</v>
      </c>
      <c r="I1101" s="195">
        <v>204773</v>
      </c>
      <c r="K1101" s="202">
        <v>6067017</v>
      </c>
      <c r="L1101" s="200" t="s">
        <v>1373</v>
      </c>
    </row>
    <row r="1102" spans="1:12" x14ac:dyDescent="0.25">
      <c r="A1102" s="195">
        <v>28</v>
      </c>
      <c r="B1102" s="194" t="s">
        <v>126</v>
      </c>
      <c r="C1102" s="196">
        <v>69</v>
      </c>
      <c r="D1102" s="194" t="s">
        <v>90</v>
      </c>
      <c r="F1102" s="196">
        <v>0</v>
      </c>
      <c r="G1102" s="194" t="s">
        <v>1356</v>
      </c>
      <c r="J1102" s="195">
        <v>204773</v>
      </c>
      <c r="K1102" s="202">
        <v>5862244</v>
      </c>
      <c r="L1102" s="200" t="s">
        <v>1373</v>
      </c>
    </row>
    <row r="1103" spans="1:12" x14ac:dyDescent="0.25">
      <c r="A1103" s="195">
        <v>28</v>
      </c>
      <c r="B1103" s="194" t="s">
        <v>126</v>
      </c>
      <c r="C1103" s="196">
        <v>69</v>
      </c>
      <c r="D1103" s="194" t="s">
        <v>90</v>
      </c>
      <c r="F1103" s="196">
        <v>0</v>
      </c>
      <c r="G1103" s="194" t="s">
        <v>1357</v>
      </c>
      <c r="J1103" s="195">
        <v>31561</v>
      </c>
      <c r="K1103" s="202">
        <v>5830683</v>
      </c>
      <c r="L1103" s="200" t="s">
        <v>1373</v>
      </c>
    </row>
    <row r="1104" spans="1:12" x14ac:dyDescent="0.25">
      <c r="A1104" s="195">
        <v>28</v>
      </c>
      <c r="B1104" s="194" t="s">
        <v>126</v>
      </c>
      <c r="C1104" s="196">
        <v>71</v>
      </c>
      <c r="D1104" s="194" t="s">
        <v>90</v>
      </c>
      <c r="F1104" s="196">
        <v>0</v>
      </c>
      <c r="G1104" s="194" t="s">
        <v>1360</v>
      </c>
      <c r="I1104" s="195">
        <v>30012</v>
      </c>
      <c r="K1104" s="202">
        <v>5860695</v>
      </c>
      <c r="L1104" s="200" t="s">
        <v>1373</v>
      </c>
    </row>
    <row r="1105" spans="1:12" x14ac:dyDescent="0.25">
      <c r="G1105" s="203" t="s">
        <v>1381</v>
      </c>
      <c r="I1105" s="204">
        <v>534651</v>
      </c>
      <c r="J1105" s="204">
        <v>236334</v>
      </c>
      <c r="K1105" s="204">
        <v>298317</v>
      </c>
      <c r="L1105" s="205" t="s">
        <v>1373</v>
      </c>
    </row>
    <row r="1106" spans="1:12" x14ac:dyDescent="0.25">
      <c r="G1106" s="203" t="s">
        <v>1368</v>
      </c>
      <c r="I1106" s="206">
        <v>6097029</v>
      </c>
      <c r="J1106" s="206">
        <v>236334</v>
      </c>
      <c r="K1106" s="206">
        <v>5860695</v>
      </c>
      <c r="L1106" s="203" t="s">
        <v>1375</v>
      </c>
    </row>
    <row r="1107" spans="1:12" x14ac:dyDescent="0.25">
      <c r="A1107" s="190" t="s">
        <v>1464</v>
      </c>
      <c r="I1107" s="206">
        <v>6097029</v>
      </c>
      <c r="J1107" s="206">
        <v>236334</v>
      </c>
      <c r="K1107" s="206">
        <v>5860695</v>
      </c>
      <c r="L1107" s="194" t="s">
        <v>1375</v>
      </c>
    </row>
    <row r="1108" spans="1:12" x14ac:dyDescent="0.25">
      <c r="A1108" s="197" t="s">
        <v>1465</v>
      </c>
    </row>
    <row r="1109" spans="1:12" x14ac:dyDescent="0.25">
      <c r="A1109" s="197" t="s">
        <v>81</v>
      </c>
      <c r="G1109" s="198" t="s">
        <v>1370</v>
      </c>
      <c r="I1109" s="199">
        <v>0</v>
      </c>
      <c r="J1109" s="199">
        <v>0</v>
      </c>
      <c r="K1109" s="199">
        <v>0</v>
      </c>
    </row>
    <row r="1110" spans="1:12" x14ac:dyDescent="0.25">
      <c r="A1110" s="200" t="s">
        <v>82</v>
      </c>
      <c r="B1110" s="200" t="s">
        <v>83</v>
      </c>
      <c r="C1110" s="201" t="s">
        <v>84</v>
      </c>
      <c r="D1110" s="200" t="s">
        <v>85</v>
      </c>
      <c r="E1110" s="200" t="s">
        <v>86</v>
      </c>
      <c r="F1110" s="201" t="s">
        <v>87</v>
      </c>
      <c r="G1110" s="200" t="s">
        <v>88</v>
      </c>
      <c r="I1110" s="201" t="s">
        <v>1371</v>
      </c>
      <c r="J1110" s="201" t="s">
        <v>1372</v>
      </c>
      <c r="K1110" s="201" t="s">
        <v>89</v>
      </c>
    </row>
    <row r="1111" spans="1:12" x14ac:dyDescent="0.25">
      <c r="A1111" s="195">
        <v>19</v>
      </c>
      <c r="B1111" s="194" t="s">
        <v>81</v>
      </c>
      <c r="C1111" s="196">
        <v>37</v>
      </c>
      <c r="D1111" s="194" t="s">
        <v>92</v>
      </c>
      <c r="F1111" s="196">
        <v>0</v>
      </c>
      <c r="G1111" s="194" t="s">
        <v>819</v>
      </c>
      <c r="I1111" s="195">
        <v>224144</v>
      </c>
      <c r="K1111" s="202">
        <v>224144</v>
      </c>
      <c r="L1111" s="200" t="s">
        <v>1373</v>
      </c>
    </row>
    <row r="1112" spans="1:12" x14ac:dyDescent="0.25">
      <c r="A1112" s="195">
        <v>19</v>
      </c>
      <c r="B1112" s="194" t="s">
        <v>81</v>
      </c>
      <c r="C1112" s="196">
        <v>39</v>
      </c>
      <c r="D1112" s="194" t="s">
        <v>92</v>
      </c>
      <c r="F1112" s="196">
        <v>0</v>
      </c>
      <c r="G1112" s="194" t="s">
        <v>831</v>
      </c>
      <c r="I1112" s="195">
        <v>36605</v>
      </c>
      <c r="K1112" s="202">
        <v>260749</v>
      </c>
      <c r="L1112" s="200" t="s">
        <v>1373</v>
      </c>
    </row>
    <row r="1113" spans="1:12" x14ac:dyDescent="0.25">
      <c r="A1113" s="195">
        <v>20</v>
      </c>
      <c r="B1113" s="194" t="s">
        <v>81</v>
      </c>
      <c r="C1113" s="196">
        <v>57</v>
      </c>
      <c r="D1113" s="194" t="s">
        <v>92</v>
      </c>
      <c r="F1113" s="196">
        <v>0</v>
      </c>
      <c r="G1113" s="194" t="s">
        <v>866</v>
      </c>
      <c r="I1113" s="195">
        <v>78568</v>
      </c>
      <c r="K1113" s="202">
        <v>339317</v>
      </c>
      <c r="L1113" s="200" t="s">
        <v>1373</v>
      </c>
    </row>
    <row r="1114" spans="1:12" x14ac:dyDescent="0.25">
      <c r="A1114" s="195">
        <v>24</v>
      </c>
      <c r="B1114" s="194" t="s">
        <v>81</v>
      </c>
      <c r="C1114" s="196">
        <v>77</v>
      </c>
      <c r="D1114" s="194" t="s">
        <v>92</v>
      </c>
      <c r="F1114" s="196">
        <v>0</v>
      </c>
      <c r="G1114" s="194" t="s">
        <v>929</v>
      </c>
      <c r="I1114" s="195">
        <v>77039</v>
      </c>
      <c r="K1114" s="202">
        <v>416356</v>
      </c>
      <c r="L1114" s="200" t="s">
        <v>1373</v>
      </c>
    </row>
    <row r="1115" spans="1:12" x14ac:dyDescent="0.25">
      <c r="G1115" s="203" t="s">
        <v>1374</v>
      </c>
      <c r="I1115" s="204">
        <v>416356</v>
      </c>
      <c r="J1115" s="204">
        <v>0</v>
      </c>
      <c r="K1115" s="204">
        <v>416356</v>
      </c>
      <c r="L1115" s="205" t="s">
        <v>1373</v>
      </c>
    </row>
    <row r="1116" spans="1:12" x14ac:dyDescent="0.25">
      <c r="G1116" s="203" t="s">
        <v>1368</v>
      </c>
      <c r="I1116" s="206">
        <v>416356</v>
      </c>
      <c r="J1116" s="206">
        <v>0</v>
      </c>
      <c r="K1116" s="206">
        <v>416356</v>
      </c>
      <c r="L1116" s="203" t="s">
        <v>1375</v>
      </c>
    </row>
    <row r="1117" spans="1:12" x14ac:dyDescent="0.25">
      <c r="A1117" s="197" t="s">
        <v>126</v>
      </c>
      <c r="G1117" s="198" t="s">
        <v>1370</v>
      </c>
      <c r="I1117" s="199">
        <v>416356</v>
      </c>
      <c r="J1117" s="199">
        <v>0</v>
      </c>
      <c r="K1117" s="199">
        <v>416356</v>
      </c>
      <c r="L1117" s="194" t="s">
        <v>1373</v>
      </c>
    </row>
    <row r="1118" spans="1:12" x14ac:dyDescent="0.25">
      <c r="A1118" s="200" t="s">
        <v>82</v>
      </c>
      <c r="B1118" s="200" t="s">
        <v>83</v>
      </c>
      <c r="C1118" s="201" t="s">
        <v>84</v>
      </c>
      <c r="D1118" s="200" t="s">
        <v>85</v>
      </c>
      <c r="E1118" s="200" t="s">
        <v>86</v>
      </c>
      <c r="F1118" s="201" t="s">
        <v>87</v>
      </c>
      <c r="G1118" s="200" t="s">
        <v>88</v>
      </c>
      <c r="I1118" s="201" t="s">
        <v>1371</v>
      </c>
      <c r="J1118" s="201" t="s">
        <v>1372</v>
      </c>
      <c r="K1118" s="201" t="s">
        <v>89</v>
      </c>
    </row>
    <row r="1119" spans="1:12" x14ac:dyDescent="0.25">
      <c r="A1119" s="195">
        <v>28</v>
      </c>
      <c r="B1119" s="194" t="s">
        <v>126</v>
      </c>
      <c r="C1119" s="196">
        <v>57</v>
      </c>
      <c r="D1119" s="194" t="s">
        <v>92</v>
      </c>
      <c r="F1119" s="196">
        <v>0</v>
      </c>
      <c r="G1119" s="194" t="s">
        <v>1330</v>
      </c>
      <c r="I1119" s="195">
        <v>33790</v>
      </c>
      <c r="K1119" s="202">
        <v>450146</v>
      </c>
      <c r="L1119" s="200" t="s">
        <v>1373</v>
      </c>
    </row>
    <row r="1120" spans="1:12" x14ac:dyDescent="0.25">
      <c r="A1120" s="195">
        <v>28</v>
      </c>
      <c r="B1120" s="194" t="s">
        <v>126</v>
      </c>
      <c r="C1120" s="196">
        <v>58</v>
      </c>
      <c r="D1120" s="194" t="s">
        <v>92</v>
      </c>
      <c r="F1120" s="196">
        <v>0</v>
      </c>
      <c r="G1120" s="194" t="s">
        <v>1335</v>
      </c>
      <c r="I1120" s="195">
        <v>42533</v>
      </c>
      <c r="K1120" s="202">
        <v>492679</v>
      </c>
      <c r="L1120" s="200" t="s">
        <v>1373</v>
      </c>
    </row>
    <row r="1121" spans="1:12" x14ac:dyDescent="0.25">
      <c r="A1121" s="195">
        <v>28</v>
      </c>
      <c r="B1121" s="194" t="s">
        <v>126</v>
      </c>
      <c r="C1121" s="196">
        <v>69</v>
      </c>
      <c r="D1121" s="194" t="s">
        <v>90</v>
      </c>
      <c r="F1121" s="196">
        <v>0</v>
      </c>
      <c r="G1121" s="194" t="s">
        <v>1357</v>
      </c>
      <c r="J1121" s="195">
        <v>18480</v>
      </c>
      <c r="K1121" s="202">
        <v>474199</v>
      </c>
      <c r="L1121" s="200" t="s">
        <v>1373</v>
      </c>
    </row>
    <row r="1122" spans="1:12" x14ac:dyDescent="0.25">
      <c r="A1122" s="195">
        <v>28</v>
      </c>
      <c r="B1122" s="194" t="s">
        <v>126</v>
      </c>
      <c r="C1122" s="196">
        <v>71</v>
      </c>
      <c r="D1122" s="194" t="s">
        <v>90</v>
      </c>
      <c r="F1122" s="196">
        <v>0</v>
      </c>
      <c r="G1122" s="194" t="s">
        <v>1361</v>
      </c>
      <c r="I1122" s="195">
        <v>11696</v>
      </c>
      <c r="K1122" s="202">
        <v>485895</v>
      </c>
      <c r="L1122" s="200" t="s">
        <v>1373</v>
      </c>
    </row>
    <row r="1123" spans="1:12" x14ac:dyDescent="0.25">
      <c r="G1123" s="203" t="s">
        <v>1381</v>
      </c>
      <c r="I1123" s="204">
        <v>88019</v>
      </c>
      <c r="J1123" s="204">
        <v>18480</v>
      </c>
      <c r="K1123" s="204">
        <v>69539</v>
      </c>
      <c r="L1123" s="205" t="s">
        <v>1373</v>
      </c>
    </row>
    <row r="1124" spans="1:12" x14ac:dyDescent="0.25">
      <c r="G1124" s="203" t="s">
        <v>1368</v>
      </c>
      <c r="I1124" s="206">
        <v>504375</v>
      </c>
      <c r="J1124" s="206">
        <v>18480</v>
      </c>
      <c r="K1124" s="206">
        <v>485895</v>
      </c>
      <c r="L1124" s="203" t="s">
        <v>1375</v>
      </c>
    </row>
    <row r="1125" spans="1:12" x14ac:dyDescent="0.25">
      <c r="A1125" s="190" t="s">
        <v>1466</v>
      </c>
      <c r="I1125" s="206">
        <v>504375</v>
      </c>
      <c r="J1125" s="206">
        <v>18480</v>
      </c>
      <c r="K1125" s="206">
        <v>485895</v>
      </c>
      <c r="L1125" s="194" t="s">
        <v>1375</v>
      </c>
    </row>
    <row r="1126" spans="1:12" x14ac:dyDescent="0.25">
      <c r="A1126" s="197" t="s">
        <v>1467</v>
      </c>
    </row>
    <row r="1127" spans="1:12" x14ac:dyDescent="0.25">
      <c r="A1127" s="197" t="s">
        <v>81</v>
      </c>
      <c r="G1127" s="198" t="s">
        <v>1370</v>
      </c>
      <c r="I1127" s="199">
        <v>0</v>
      </c>
      <c r="J1127" s="199">
        <v>0</v>
      </c>
      <c r="K1127" s="199">
        <v>0</v>
      </c>
    </row>
    <row r="1128" spans="1:12" x14ac:dyDescent="0.25">
      <c r="A1128" s="200" t="s">
        <v>82</v>
      </c>
      <c r="B1128" s="200" t="s">
        <v>83</v>
      </c>
      <c r="C1128" s="201" t="s">
        <v>84</v>
      </c>
      <c r="D1128" s="200" t="s">
        <v>85</v>
      </c>
      <c r="E1128" s="200" t="s">
        <v>86</v>
      </c>
      <c r="F1128" s="201" t="s">
        <v>87</v>
      </c>
      <c r="G1128" s="200" t="s">
        <v>88</v>
      </c>
      <c r="I1128" s="201" t="s">
        <v>1371</v>
      </c>
      <c r="J1128" s="201" t="s">
        <v>1372</v>
      </c>
      <c r="K1128" s="201" t="s">
        <v>89</v>
      </c>
    </row>
    <row r="1129" spans="1:12" x14ac:dyDescent="0.25">
      <c r="A1129" s="195">
        <v>31</v>
      </c>
      <c r="B1129" s="194" t="s">
        <v>81</v>
      </c>
      <c r="C1129" s="196">
        <v>144</v>
      </c>
      <c r="D1129" s="194" t="s">
        <v>90</v>
      </c>
      <c r="F1129" s="196">
        <v>0</v>
      </c>
      <c r="G1129" s="194" t="s">
        <v>1158</v>
      </c>
      <c r="I1129" s="195">
        <v>222222</v>
      </c>
      <c r="K1129" s="202">
        <v>222222</v>
      </c>
      <c r="L1129" s="200" t="s">
        <v>1373</v>
      </c>
    </row>
    <row r="1130" spans="1:12" x14ac:dyDescent="0.25">
      <c r="A1130" s="195">
        <v>31</v>
      </c>
      <c r="B1130" s="194" t="s">
        <v>81</v>
      </c>
      <c r="C1130" s="196">
        <v>144</v>
      </c>
      <c r="D1130" s="194" t="s">
        <v>90</v>
      </c>
      <c r="F1130" s="196">
        <v>0</v>
      </c>
      <c r="G1130" s="194" t="s">
        <v>1170</v>
      </c>
      <c r="I1130" s="195">
        <v>222222</v>
      </c>
      <c r="K1130" s="202">
        <v>444444</v>
      </c>
      <c r="L1130" s="200" t="s">
        <v>1373</v>
      </c>
    </row>
    <row r="1131" spans="1:12" x14ac:dyDescent="0.25">
      <c r="G1131" s="203" t="s">
        <v>1374</v>
      </c>
      <c r="I1131" s="204">
        <v>444444</v>
      </c>
      <c r="J1131" s="204">
        <v>0</v>
      </c>
      <c r="K1131" s="204">
        <v>444444</v>
      </c>
      <c r="L1131" s="205" t="s">
        <v>1373</v>
      </c>
    </row>
    <row r="1132" spans="1:12" x14ac:dyDescent="0.25">
      <c r="G1132" s="203" t="s">
        <v>1368</v>
      </c>
      <c r="I1132" s="206">
        <v>444444</v>
      </c>
      <c r="J1132" s="206">
        <v>0</v>
      </c>
      <c r="K1132" s="206">
        <v>444444</v>
      </c>
      <c r="L1132" s="203" t="s">
        <v>1375</v>
      </c>
    </row>
    <row r="1133" spans="1:12" x14ac:dyDescent="0.25">
      <c r="A1133" s="197" t="s">
        <v>126</v>
      </c>
      <c r="G1133" s="198" t="s">
        <v>1370</v>
      </c>
      <c r="I1133" s="199">
        <v>444444</v>
      </c>
      <c r="J1133" s="199">
        <v>0</v>
      </c>
      <c r="K1133" s="199">
        <v>444444</v>
      </c>
      <c r="L1133" s="194" t="s">
        <v>1373</v>
      </c>
    </row>
    <row r="1134" spans="1:12" x14ac:dyDescent="0.25">
      <c r="A1134" s="200" t="s">
        <v>82</v>
      </c>
      <c r="B1134" s="200" t="s">
        <v>83</v>
      </c>
      <c r="C1134" s="201" t="s">
        <v>84</v>
      </c>
      <c r="D1134" s="200" t="s">
        <v>85</v>
      </c>
      <c r="E1134" s="200" t="s">
        <v>86</v>
      </c>
      <c r="F1134" s="201" t="s">
        <v>87</v>
      </c>
      <c r="G1134" s="200" t="s">
        <v>88</v>
      </c>
      <c r="I1134" s="201" t="s">
        <v>1371</v>
      </c>
      <c r="J1134" s="201" t="s">
        <v>1372</v>
      </c>
      <c r="K1134" s="201" t="s">
        <v>89</v>
      </c>
    </row>
    <row r="1135" spans="1:12" x14ac:dyDescent="0.25">
      <c r="A1135" s="195">
        <v>28</v>
      </c>
      <c r="B1135" s="194" t="s">
        <v>126</v>
      </c>
      <c r="C1135" s="196">
        <v>52</v>
      </c>
      <c r="D1135" s="194" t="s">
        <v>90</v>
      </c>
      <c r="F1135" s="196">
        <v>0</v>
      </c>
      <c r="G1135" s="194" t="s">
        <v>304</v>
      </c>
      <c r="I1135" s="195">
        <v>222222</v>
      </c>
      <c r="K1135" s="202">
        <v>666666</v>
      </c>
      <c r="L1135" s="200" t="s">
        <v>1373</v>
      </c>
    </row>
    <row r="1136" spans="1:12" x14ac:dyDescent="0.25">
      <c r="A1136" s="195">
        <v>28</v>
      </c>
      <c r="B1136" s="194" t="s">
        <v>126</v>
      </c>
      <c r="C1136" s="196">
        <v>58</v>
      </c>
      <c r="D1136" s="194" t="s">
        <v>92</v>
      </c>
      <c r="F1136" s="196">
        <v>0</v>
      </c>
      <c r="G1136" s="194" t="s">
        <v>1342</v>
      </c>
      <c r="I1136" s="195">
        <v>100000</v>
      </c>
      <c r="K1136" s="202">
        <v>766666</v>
      </c>
      <c r="L1136" s="200" t="s">
        <v>1373</v>
      </c>
    </row>
    <row r="1137" spans="1:12" x14ac:dyDescent="0.25">
      <c r="G1137" s="203" t="s">
        <v>1381</v>
      </c>
      <c r="I1137" s="204">
        <v>322222</v>
      </c>
      <c r="J1137" s="204">
        <v>0</v>
      </c>
      <c r="K1137" s="204">
        <v>322222</v>
      </c>
      <c r="L1137" s="205" t="s">
        <v>1373</v>
      </c>
    </row>
    <row r="1138" spans="1:12" x14ac:dyDescent="0.25">
      <c r="G1138" s="203" t="s">
        <v>1368</v>
      </c>
      <c r="I1138" s="206">
        <v>766666</v>
      </c>
      <c r="J1138" s="206">
        <v>0</v>
      </c>
      <c r="K1138" s="206">
        <v>766666</v>
      </c>
      <c r="L1138" s="203" t="s">
        <v>1375</v>
      </c>
    </row>
    <row r="1139" spans="1:12" x14ac:dyDescent="0.25">
      <c r="A1139" s="190" t="s">
        <v>1468</v>
      </c>
      <c r="I1139" s="206">
        <v>766666</v>
      </c>
      <c r="J1139" s="206">
        <v>0</v>
      </c>
      <c r="K1139" s="206">
        <v>766666</v>
      </c>
      <c r="L1139" s="194" t="s">
        <v>1375</v>
      </c>
    </row>
    <row r="1140" spans="1:12" x14ac:dyDescent="0.25">
      <c r="A1140" s="197" t="s">
        <v>1469</v>
      </c>
    </row>
    <row r="1141" spans="1:12" x14ac:dyDescent="0.25">
      <c r="A1141" s="197" t="s">
        <v>81</v>
      </c>
      <c r="G1141" s="198" t="s">
        <v>1370</v>
      </c>
      <c r="I1141" s="199">
        <v>0</v>
      </c>
      <c r="J1141" s="199">
        <v>0</v>
      </c>
      <c r="K1141" s="199">
        <v>0</v>
      </c>
    </row>
    <row r="1142" spans="1:12" x14ac:dyDescent="0.25">
      <c r="A1142" s="200" t="s">
        <v>82</v>
      </c>
      <c r="B1142" s="200" t="s">
        <v>83</v>
      </c>
      <c r="C1142" s="201" t="s">
        <v>84</v>
      </c>
      <c r="D1142" s="200" t="s">
        <v>85</v>
      </c>
      <c r="E1142" s="200" t="s">
        <v>86</v>
      </c>
      <c r="F1142" s="201" t="s">
        <v>87</v>
      </c>
      <c r="G1142" s="200" t="s">
        <v>88</v>
      </c>
      <c r="I1142" s="201" t="s">
        <v>1371</v>
      </c>
      <c r="J1142" s="201" t="s">
        <v>1372</v>
      </c>
      <c r="K1142" s="201" t="s">
        <v>89</v>
      </c>
    </row>
    <row r="1143" spans="1:12" x14ac:dyDescent="0.25">
      <c r="A1143" s="195">
        <v>19</v>
      </c>
      <c r="B1143" s="194" t="s">
        <v>81</v>
      </c>
      <c r="C1143" s="196">
        <v>39</v>
      </c>
      <c r="D1143" s="194" t="s">
        <v>92</v>
      </c>
      <c r="F1143" s="196">
        <v>0</v>
      </c>
      <c r="G1143" s="194" t="s">
        <v>830</v>
      </c>
      <c r="I1143" s="195">
        <v>1650</v>
      </c>
      <c r="K1143" s="202">
        <v>1650</v>
      </c>
      <c r="L1143" s="200" t="s">
        <v>1373</v>
      </c>
    </row>
    <row r="1144" spans="1:12" x14ac:dyDescent="0.25">
      <c r="A1144" s="195">
        <v>31</v>
      </c>
      <c r="B1144" s="194" t="s">
        <v>81</v>
      </c>
      <c r="C1144" s="196">
        <v>145</v>
      </c>
      <c r="D1144" s="194" t="s">
        <v>90</v>
      </c>
      <c r="F1144" s="196">
        <v>0</v>
      </c>
      <c r="G1144" s="194" t="s">
        <v>1214</v>
      </c>
      <c r="J1144" s="195">
        <v>1</v>
      </c>
      <c r="K1144" s="202">
        <v>1649</v>
      </c>
      <c r="L1144" s="200" t="s">
        <v>1373</v>
      </c>
    </row>
    <row r="1145" spans="1:12" x14ac:dyDescent="0.25">
      <c r="G1145" s="203" t="s">
        <v>1374</v>
      </c>
      <c r="I1145" s="204">
        <v>1650</v>
      </c>
      <c r="J1145" s="204">
        <v>1</v>
      </c>
      <c r="K1145" s="204">
        <v>1649</v>
      </c>
      <c r="L1145" s="205" t="s">
        <v>1373</v>
      </c>
    </row>
    <row r="1146" spans="1:12" x14ac:dyDescent="0.25">
      <c r="G1146" s="203" t="s">
        <v>1368</v>
      </c>
      <c r="I1146" s="206">
        <v>1650</v>
      </c>
      <c r="J1146" s="206">
        <v>1</v>
      </c>
      <c r="K1146" s="206">
        <v>1649</v>
      </c>
      <c r="L1146" s="203" t="s">
        <v>1375</v>
      </c>
    </row>
    <row r="1147" spans="1:12" x14ac:dyDescent="0.25">
      <c r="A1147" s="197" t="s">
        <v>126</v>
      </c>
      <c r="G1147" s="198" t="s">
        <v>1370</v>
      </c>
      <c r="I1147" s="199">
        <v>1650</v>
      </c>
      <c r="J1147" s="199">
        <v>1</v>
      </c>
      <c r="K1147" s="199">
        <v>1649</v>
      </c>
      <c r="L1147" s="194" t="s">
        <v>1373</v>
      </c>
    </row>
    <row r="1148" spans="1:12" x14ac:dyDescent="0.25">
      <c r="A1148" s="200" t="s">
        <v>82</v>
      </c>
      <c r="B1148" s="200" t="s">
        <v>83</v>
      </c>
      <c r="C1148" s="201" t="s">
        <v>84</v>
      </c>
      <c r="D1148" s="200" t="s">
        <v>85</v>
      </c>
      <c r="E1148" s="200" t="s">
        <v>86</v>
      </c>
      <c r="F1148" s="201" t="s">
        <v>87</v>
      </c>
      <c r="G1148" s="200" t="s">
        <v>88</v>
      </c>
      <c r="I1148" s="201" t="s">
        <v>1371</v>
      </c>
      <c r="J1148" s="201" t="s">
        <v>1372</v>
      </c>
      <c r="K1148" s="201" t="s">
        <v>89</v>
      </c>
    </row>
    <row r="1149" spans="1:12" x14ac:dyDescent="0.25">
      <c r="A1149" s="195">
        <v>28</v>
      </c>
      <c r="B1149" s="194" t="s">
        <v>126</v>
      </c>
      <c r="C1149" s="196">
        <v>58</v>
      </c>
      <c r="D1149" s="194" t="s">
        <v>92</v>
      </c>
      <c r="F1149" s="196">
        <v>0</v>
      </c>
      <c r="G1149" s="194" t="s">
        <v>1339</v>
      </c>
      <c r="I1149" s="195">
        <v>17530</v>
      </c>
      <c r="K1149" s="202">
        <v>19179</v>
      </c>
      <c r="L1149" s="200" t="s">
        <v>1373</v>
      </c>
    </row>
    <row r="1150" spans="1:12" x14ac:dyDescent="0.25">
      <c r="A1150" s="195">
        <v>28</v>
      </c>
      <c r="B1150" s="194" t="s">
        <v>126</v>
      </c>
      <c r="C1150" s="196">
        <v>60</v>
      </c>
      <c r="D1150" s="194" t="s">
        <v>1380</v>
      </c>
      <c r="F1150" s="196">
        <v>0</v>
      </c>
      <c r="G1150" s="194" t="s">
        <v>1345</v>
      </c>
      <c r="J1150" s="195">
        <v>1</v>
      </c>
      <c r="K1150" s="202">
        <v>19178</v>
      </c>
      <c r="L1150" s="200" t="s">
        <v>1373</v>
      </c>
    </row>
    <row r="1151" spans="1:12" x14ac:dyDescent="0.25">
      <c r="A1151" s="195">
        <v>28</v>
      </c>
      <c r="B1151" s="194" t="s">
        <v>126</v>
      </c>
      <c r="C1151" s="196">
        <v>68</v>
      </c>
      <c r="D1151" s="194" t="s">
        <v>90</v>
      </c>
      <c r="F1151" s="196">
        <v>0</v>
      </c>
      <c r="G1151" s="194" t="s">
        <v>1272</v>
      </c>
      <c r="I1151" s="195">
        <v>1</v>
      </c>
      <c r="K1151" s="202">
        <v>19179</v>
      </c>
      <c r="L1151" s="200" t="s">
        <v>1373</v>
      </c>
    </row>
    <row r="1152" spans="1:12" x14ac:dyDescent="0.25">
      <c r="A1152" s="195">
        <v>28</v>
      </c>
      <c r="B1152" s="194" t="s">
        <v>126</v>
      </c>
      <c r="C1152" s="196">
        <v>70</v>
      </c>
      <c r="D1152" s="194" t="s">
        <v>90</v>
      </c>
      <c r="F1152" s="196">
        <v>0</v>
      </c>
      <c r="G1152" s="194" t="s">
        <v>1359</v>
      </c>
      <c r="J1152" s="195">
        <v>1</v>
      </c>
      <c r="K1152" s="202">
        <v>19178</v>
      </c>
      <c r="L1152" s="200" t="s">
        <v>1373</v>
      </c>
    </row>
    <row r="1153" spans="1:12" x14ac:dyDescent="0.25">
      <c r="G1153" s="203" t="s">
        <v>1381</v>
      </c>
      <c r="I1153" s="204">
        <v>17531</v>
      </c>
      <c r="J1153" s="204">
        <v>2</v>
      </c>
      <c r="K1153" s="204">
        <v>17529</v>
      </c>
      <c r="L1153" s="205" t="s">
        <v>1373</v>
      </c>
    </row>
    <row r="1154" spans="1:12" x14ac:dyDescent="0.25">
      <c r="G1154" s="203" t="s">
        <v>1368</v>
      </c>
      <c r="I1154" s="206">
        <v>19181</v>
      </c>
      <c r="J1154" s="206">
        <v>3</v>
      </c>
      <c r="K1154" s="206">
        <v>19178</v>
      </c>
      <c r="L1154" s="203" t="s">
        <v>1375</v>
      </c>
    </row>
    <row r="1155" spans="1:12" x14ac:dyDescent="0.25">
      <c r="A1155" s="190" t="s">
        <v>1470</v>
      </c>
      <c r="I1155" s="206">
        <v>19181</v>
      </c>
      <c r="J1155" s="206">
        <v>3</v>
      </c>
      <c r="K1155" s="206">
        <v>19178</v>
      </c>
      <c r="L1155" s="194" t="s">
        <v>1375</v>
      </c>
    </row>
    <row r="1156" spans="1:12" x14ac:dyDescent="0.25">
      <c r="A1156" s="197" t="s">
        <v>1471</v>
      </c>
    </row>
    <row r="1157" spans="1:12" x14ac:dyDescent="0.25">
      <c r="A1157" s="197" t="s">
        <v>81</v>
      </c>
      <c r="G1157" s="198" t="s">
        <v>1370</v>
      </c>
      <c r="I1157" s="199">
        <v>0</v>
      </c>
      <c r="J1157" s="199">
        <v>0</v>
      </c>
      <c r="K1157" s="199">
        <v>0</v>
      </c>
    </row>
    <row r="1158" spans="1:12" x14ac:dyDescent="0.25">
      <c r="A1158" s="200" t="s">
        <v>82</v>
      </c>
      <c r="B1158" s="200" t="s">
        <v>83</v>
      </c>
      <c r="C1158" s="201" t="s">
        <v>84</v>
      </c>
      <c r="D1158" s="200" t="s">
        <v>85</v>
      </c>
      <c r="E1158" s="200" t="s">
        <v>86</v>
      </c>
      <c r="F1158" s="201" t="s">
        <v>87</v>
      </c>
      <c r="G1158" s="200" t="s">
        <v>88</v>
      </c>
      <c r="I1158" s="201" t="s">
        <v>1371</v>
      </c>
      <c r="J1158" s="201" t="s">
        <v>1372</v>
      </c>
      <c r="K1158" s="201" t="s">
        <v>89</v>
      </c>
    </row>
    <row r="1159" spans="1:12" x14ac:dyDescent="0.25">
      <c r="A1159" s="195">
        <v>31</v>
      </c>
      <c r="B1159" s="194" t="s">
        <v>81</v>
      </c>
      <c r="C1159" s="196">
        <v>143</v>
      </c>
      <c r="D1159" s="194" t="s">
        <v>90</v>
      </c>
      <c r="F1159" s="196">
        <v>0</v>
      </c>
      <c r="G1159" s="194" t="s">
        <v>1135</v>
      </c>
      <c r="I1159" s="195">
        <v>6268</v>
      </c>
      <c r="K1159" s="202">
        <v>6268</v>
      </c>
      <c r="L1159" s="200" t="s">
        <v>1373</v>
      </c>
    </row>
    <row r="1160" spans="1:12" x14ac:dyDescent="0.25">
      <c r="G1160" s="203" t="s">
        <v>1374</v>
      </c>
      <c r="I1160" s="204">
        <v>6268</v>
      </c>
      <c r="J1160" s="204">
        <v>0</v>
      </c>
      <c r="K1160" s="204">
        <v>6268</v>
      </c>
      <c r="L1160" s="205" t="s">
        <v>1373</v>
      </c>
    </row>
    <row r="1161" spans="1:12" x14ac:dyDescent="0.25">
      <c r="G1161" s="203" t="s">
        <v>1368</v>
      </c>
      <c r="I1161" s="206">
        <v>6268</v>
      </c>
      <c r="J1161" s="206">
        <v>0</v>
      </c>
      <c r="K1161" s="206">
        <v>6268</v>
      </c>
      <c r="L1161" s="203" t="s">
        <v>1375</v>
      </c>
    </row>
    <row r="1162" spans="1:12" x14ac:dyDescent="0.25">
      <c r="A1162" s="197" t="s">
        <v>126</v>
      </c>
      <c r="G1162" s="198" t="s">
        <v>1370</v>
      </c>
      <c r="I1162" s="199">
        <v>6268</v>
      </c>
      <c r="J1162" s="199">
        <v>0</v>
      </c>
      <c r="K1162" s="199">
        <v>6268</v>
      </c>
      <c r="L1162" s="194" t="s">
        <v>1373</v>
      </c>
    </row>
    <row r="1163" spans="1:12" x14ac:dyDescent="0.25">
      <c r="A1163" s="200" t="s">
        <v>82</v>
      </c>
      <c r="B1163" s="200" t="s">
        <v>83</v>
      </c>
      <c r="C1163" s="201" t="s">
        <v>84</v>
      </c>
      <c r="D1163" s="200" t="s">
        <v>85</v>
      </c>
      <c r="E1163" s="200" t="s">
        <v>86</v>
      </c>
      <c r="F1163" s="201" t="s">
        <v>87</v>
      </c>
      <c r="G1163" s="200" t="s">
        <v>88</v>
      </c>
      <c r="I1163" s="201" t="s">
        <v>1371</v>
      </c>
      <c r="J1163" s="201" t="s">
        <v>1372</v>
      </c>
      <c r="K1163" s="201" t="s">
        <v>89</v>
      </c>
    </row>
    <row r="1164" spans="1:12" x14ac:dyDescent="0.25">
      <c r="A1164" s="195">
        <v>28</v>
      </c>
      <c r="B1164" s="194" t="s">
        <v>126</v>
      </c>
      <c r="C1164" s="196">
        <v>61</v>
      </c>
      <c r="D1164" s="194" t="s">
        <v>90</v>
      </c>
      <c r="F1164" s="196">
        <v>0</v>
      </c>
      <c r="G1164" s="194" t="s">
        <v>1349</v>
      </c>
      <c r="I1164" s="195">
        <v>25858</v>
      </c>
      <c r="K1164" s="202">
        <v>32126</v>
      </c>
      <c r="L1164" s="200" t="s">
        <v>1373</v>
      </c>
    </row>
    <row r="1165" spans="1:12" x14ac:dyDescent="0.25">
      <c r="G1165" s="203" t="s">
        <v>1381</v>
      </c>
      <c r="I1165" s="204">
        <v>25858</v>
      </c>
      <c r="J1165" s="204">
        <v>0</v>
      </c>
      <c r="K1165" s="204">
        <v>25858</v>
      </c>
      <c r="L1165" s="205" t="s">
        <v>1373</v>
      </c>
    </row>
    <row r="1166" spans="1:12" x14ac:dyDescent="0.25">
      <c r="G1166" s="203" t="s">
        <v>1368</v>
      </c>
      <c r="I1166" s="206">
        <v>32126</v>
      </c>
      <c r="J1166" s="206">
        <v>0</v>
      </c>
      <c r="K1166" s="206">
        <v>32126</v>
      </c>
      <c r="L1166" s="203" t="s">
        <v>1375</v>
      </c>
    </row>
    <row r="1167" spans="1:12" x14ac:dyDescent="0.25">
      <c r="A1167" s="190" t="s">
        <v>1472</v>
      </c>
      <c r="I1167" s="206">
        <v>32126</v>
      </c>
      <c r="J1167" s="206">
        <v>0</v>
      </c>
      <c r="K1167" s="206">
        <v>32126</v>
      </c>
      <c r="L1167" s="194" t="s">
        <v>1375</v>
      </c>
    </row>
    <row r="1168" spans="1:12" x14ac:dyDescent="0.25">
      <c r="A1168" s="197" t="s">
        <v>1473</v>
      </c>
    </row>
    <row r="1169" spans="1:12" x14ac:dyDescent="0.25">
      <c r="A1169" s="197" t="s">
        <v>81</v>
      </c>
      <c r="G1169" s="198" t="s">
        <v>1370</v>
      </c>
      <c r="I1169" s="199">
        <v>0</v>
      </c>
      <c r="J1169" s="199">
        <v>0</v>
      </c>
      <c r="K1169" s="199">
        <v>0</v>
      </c>
    </row>
    <row r="1170" spans="1:12" x14ac:dyDescent="0.25">
      <c r="A1170" s="200" t="s">
        <v>82</v>
      </c>
      <c r="B1170" s="200" t="s">
        <v>83</v>
      </c>
      <c r="C1170" s="201" t="s">
        <v>84</v>
      </c>
      <c r="D1170" s="200" t="s">
        <v>85</v>
      </c>
      <c r="E1170" s="200" t="s">
        <v>86</v>
      </c>
      <c r="F1170" s="201" t="s">
        <v>87</v>
      </c>
      <c r="G1170" s="200" t="s">
        <v>88</v>
      </c>
      <c r="I1170" s="201" t="s">
        <v>1371</v>
      </c>
      <c r="J1170" s="201" t="s">
        <v>1372</v>
      </c>
      <c r="K1170" s="201" t="s">
        <v>89</v>
      </c>
    </row>
    <row r="1171" spans="1:12" x14ac:dyDescent="0.25">
      <c r="A1171" s="195">
        <v>31</v>
      </c>
      <c r="B1171" s="194" t="s">
        <v>81</v>
      </c>
      <c r="C1171" s="196">
        <v>146</v>
      </c>
      <c r="D1171" s="194" t="s">
        <v>90</v>
      </c>
      <c r="F1171" s="196">
        <v>0</v>
      </c>
      <c r="G1171" s="194" t="s">
        <v>1217</v>
      </c>
      <c r="I1171" s="195">
        <v>3338</v>
      </c>
      <c r="K1171" s="202">
        <v>3338</v>
      </c>
      <c r="L1171" s="200" t="s">
        <v>1373</v>
      </c>
    </row>
    <row r="1172" spans="1:12" x14ac:dyDescent="0.25">
      <c r="G1172" s="203" t="s">
        <v>1374</v>
      </c>
      <c r="I1172" s="204">
        <v>3338</v>
      </c>
      <c r="J1172" s="204">
        <v>0</v>
      </c>
      <c r="K1172" s="204">
        <v>3338</v>
      </c>
      <c r="L1172" s="205" t="s">
        <v>1373</v>
      </c>
    </row>
    <row r="1173" spans="1:12" x14ac:dyDescent="0.25">
      <c r="G1173" s="203" t="s">
        <v>1368</v>
      </c>
      <c r="I1173" s="206">
        <v>3338</v>
      </c>
      <c r="J1173" s="206">
        <v>0</v>
      </c>
      <c r="K1173" s="206">
        <v>3338</v>
      </c>
      <c r="L1173" s="203" t="s">
        <v>1375</v>
      </c>
    </row>
    <row r="1174" spans="1:12" x14ac:dyDescent="0.25">
      <c r="A1174" s="190" t="s">
        <v>1474</v>
      </c>
      <c r="I1174" s="206">
        <v>3338</v>
      </c>
      <c r="J1174" s="206">
        <v>0</v>
      </c>
      <c r="K1174" s="206">
        <v>3338</v>
      </c>
      <c r="L1174" s="194" t="s">
        <v>1375</v>
      </c>
    </row>
    <row r="1175" spans="1:12" x14ac:dyDescent="0.25">
      <c r="A1175" s="197" t="s">
        <v>1475</v>
      </c>
    </row>
    <row r="1176" spans="1:12" x14ac:dyDescent="0.25">
      <c r="A1176" s="197" t="s">
        <v>81</v>
      </c>
      <c r="G1176" s="198" t="s">
        <v>1370</v>
      </c>
      <c r="I1176" s="199">
        <v>0</v>
      </c>
      <c r="J1176" s="199">
        <v>0</v>
      </c>
      <c r="K1176" s="199">
        <v>0</v>
      </c>
    </row>
    <row r="1177" spans="1:12" x14ac:dyDescent="0.25">
      <c r="A1177" s="200" t="s">
        <v>82</v>
      </c>
      <c r="B1177" s="200" t="s">
        <v>83</v>
      </c>
      <c r="C1177" s="201" t="s">
        <v>84</v>
      </c>
      <c r="D1177" s="200" t="s">
        <v>85</v>
      </c>
      <c r="E1177" s="200" t="s">
        <v>86</v>
      </c>
      <c r="F1177" s="201" t="s">
        <v>87</v>
      </c>
      <c r="G1177" s="200" t="s">
        <v>88</v>
      </c>
      <c r="I1177" s="201" t="s">
        <v>1371</v>
      </c>
      <c r="J1177" s="201" t="s">
        <v>1372</v>
      </c>
      <c r="K1177" s="201" t="s">
        <v>89</v>
      </c>
    </row>
    <row r="1178" spans="1:12" x14ac:dyDescent="0.25">
      <c r="A1178" s="195">
        <v>3</v>
      </c>
      <c r="B1178" s="194" t="s">
        <v>81</v>
      </c>
      <c r="C1178" s="196">
        <v>2</v>
      </c>
      <c r="D1178" s="194" t="s">
        <v>1380</v>
      </c>
      <c r="F1178" s="196">
        <v>0</v>
      </c>
      <c r="G1178" s="194" t="s">
        <v>665</v>
      </c>
      <c r="J1178" s="195">
        <v>10000</v>
      </c>
      <c r="K1178" s="202">
        <v>-10000</v>
      </c>
      <c r="L1178" s="200" t="s">
        <v>1385</v>
      </c>
    </row>
    <row r="1179" spans="1:12" x14ac:dyDescent="0.25">
      <c r="A1179" s="195">
        <v>3</v>
      </c>
      <c r="B1179" s="194" t="s">
        <v>81</v>
      </c>
      <c r="C1179" s="196">
        <v>3</v>
      </c>
      <c r="D1179" s="194" t="s">
        <v>1380</v>
      </c>
      <c r="F1179" s="196">
        <v>0</v>
      </c>
      <c r="G1179" s="194" t="s">
        <v>670</v>
      </c>
      <c r="J1179" s="195">
        <v>50000</v>
      </c>
      <c r="K1179" s="202">
        <v>-60000</v>
      </c>
      <c r="L1179" s="200" t="s">
        <v>1385</v>
      </c>
    </row>
    <row r="1180" spans="1:12" x14ac:dyDescent="0.25">
      <c r="A1180" s="195">
        <v>4</v>
      </c>
      <c r="B1180" s="194" t="s">
        <v>81</v>
      </c>
      <c r="C1180" s="196">
        <v>5</v>
      </c>
      <c r="D1180" s="194" t="s">
        <v>1380</v>
      </c>
      <c r="F1180" s="196">
        <v>0</v>
      </c>
      <c r="G1180" s="194" t="s">
        <v>678</v>
      </c>
      <c r="J1180" s="195">
        <v>40000</v>
      </c>
      <c r="K1180" s="202">
        <v>-100000</v>
      </c>
      <c r="L1180" s="200" t="s">
        <v>1385</v>
      </c>
    </row>
    <row r="1181" spans="1:12" x14ac:dyDescent="0.25">
      <c r="A1181" s="195">
        <v>6</v>
      </c>
      <c r="B1181" s="194" t="s">
        <v>81</v>
      </c>
      <c r="C1181" s="196">
        <v>14</v>
      </c>
      <c r="D1181" s="194" t="s">
        <v>1380</v>
      </c>
      <c r="F1181" s="196">
        <v>0</v>
      </c>
      <c r="G1181" s="194" t="s">
        <v>709</v>
      </c>
      <c r="J1181" s="195">
        <v>75000</v>
      </c>
      <c r="K1181" s="202">
        <v>-175000</v>
      </c>
      <c r="L1181" s="200" t="s">
        <v>1385</v>
      </c>
    </row>
    <row r="1182" spans="1:12" x14ac:dyDescent="0.25">
      <c r="A1182" s="195">
        <v>9</v>
      </c>
      <c r="B1182" s="194" t="s">
        <v>81</v>
      </c>
      <c r="C1182" s="196">
        <v>15</v>
      </c>
      <c r="D1182" s="194" t="s">
        <v>1380</v>
      </c>
      <c r="F1182" s="196">
        <v>0</v>
      </c>
      <c r="G1182" s="194" t="s">
        <v>713</v>
      </c>
      <c r="J1182" s="195">
        <v>10000</v>
      </c>
      <c r="K1182" s="202">
        <v>-185000</v>
      </c>
      <c r="L1182" s="200" t="s">
        <v>1385</v>
      </c>
    </row>
    <row r="1183" spans="1:12" x14ac:dyDescent="0.25">
      <c r="A1183" s="195">
        <v>9</v>
      </c>
      <c r="B1183" s="194" t="s">
        <v>81</v>
      </c>
      <c r="C1183" s="196">
        <v>16</v>
      </c>
      <c r="D1183" s="194" t="s">
        <v>1380</v>
      </c>
      <c r="F1183" s="196">
        <v>0</v>
      </c>
      <c r="G1183" s="194" t="s">
        <v>716</v>
      </c>
      <c r="J1183" s="195">
        <v>30000</v>
      </c>
      <c r="K1183" s="202">
        <v>-215000</v>
      </c>
      <c r="L1183" s="200" t="s">
        <v>1385</v>
      </c>
    </row>
    <row r="1184" spans="1:12" x14ac:dyDescent="0.25">
      <c r="A1184" s="195">
        <v>9</v>
      </c>
      <c r="B1184" s="194" t="s">
        <v>81</v>
      </c>
      <c r="C1184" s="196">
        <v>17</v>
      </c>
      <c r="D1184" s="194" t="s">
        <v>1380</v>
      </c>
      <c r="F1184" s="196">
        <v>0</v>
      </c>
      <c r="G1184" s="194" t="s">
        <v>719</v>
      </c>
      <c r="J1184" s="195">
        <v>35000</v>
      </c>
      <c r="K1184" s="202">
        <v>-250000</v>
      </c>
      <c r="L1184" s="200" t="s">
        <v>1385</v>
      </c>
    </row>
    <row r="1185" spans="1:12" x14ac:dyDescent="0.25">
      <c r="A1185" s="195">
        <v>12</v>
      </c>
      <c r="B1185" s="194" t="s">
        <v>81</v>
      </c>
      <c r="C1185" s="196">
        <v>20</v>
      </c>
      <c r="D1185" s="194" t="s">
        <v>1380</v>
      </c>
      <c r="F1185" s="196">
        <v>0</v>
      </c>
      <c r="G1185" s="194" t="s">
        <v>733</v>
      </c>
      <c r="J1185" s="195">
        <v>50000</v>
      </c>
      <c r="K1185" s="202">
        <v>-300000</v>
      </c>
      <c r="L1185" s="200" t="s">
        <v>1385</v>
      </c>
    </row>
    <row r="1186" spans="1:12" x14ac:dyDescent="0.25">
      <c r="A1186" s="195">
        <v>12</v>
      </c>
      <c r="B1186" s="194" t="s">
        <v>81</v>
      </c>
      <c r="C1186" s="196">
        <v>21</v>
      </c>
      <c r="D1186" s="194" t="s">
        <v>1380</v>
      </c>
      <c r="F1186" s="196">
        <v>0</v>
      </c>
      <c r="G1186" s="194" t="s">
        <v>736</v>
      </c>
      <c r="J1186" s="195">
        <v>50000</v>
      </c>
      <c r="K1186" s="202">
        <v>-350000</v>
      </c>
      <c r="L1186" s="200" t="s">
        <v>1385</v>
      </c>
    </row>
    <row r="1187" spans="1:12" x14ac:dyDescent="0.25">
      <c r="A1187" s="195">
        <v>13</v>
      </c>
      <c r="B1187" s="194" t="s">
        <v>81</v>
      </c>
      <c r="C1187" s="196">
        <v>22</v>
      </c>
      <c r="D1187" s="194" t="s">
        <v>1380</v>
      </c>
      <c r="F1187" s="196">
        <v>0</v>
      </c>
      <c r="G1187" s="194" t="s">
        <v>740</v>
      </c>
      <c r="J1187" s="195">
        <v>50000</v>
      </c>
      <c r="K1187" s="202">
        <v>-400000</v>
      </c>
      <c r="L1187" s="200" t="s">
        <v>1385</v>
      </c>
    </row>
    <row r="1188" spans="1:12" x14ac:dyDescent="0.25">
      <c r="A1188" s="195">
        <v>13</v>
      </c>
      <c r="B1188" s="194" t="s">
        <v>81</v>
      </c>
      <c r="C1188" s="196">
        <v>23</v>
      </c>
      <c r="D1188" s="194" t="s">
        <v>1380</v>
      </c>
      <c r="F1188" s="196">
        <v>0</v>
      </c>
      <c r="G1188" s="194" t="s">
        <v>743</v>
      </c>
      <c r="J1188" s="195">
        <v>30000</v>
      </c>
      <c r="K1188" s="202">
        <v>-430000</v>
      </c>
      <c r="L1188" s="200" t="s">
        <v>1385</v>
      </c>
    </row>
    <row r="1189" spans="1:12" x14ac:dyDescent="0.25">
      <c r="A1189" s="195">
        <v>16</v>
      </c>
      <c r="B1189" s="194" t="s">
        <v>81</v>
      </c>
      <c r="C1189" s="196">
        <v>24</v>
      </c>
      <c r="D1189" s="194" t="s">
        <v>1380</v>
      </c>
      <c r="F1189" s="196">
        <v>0</v>
      </c>
      <c r="G1189" s="194" t="s">
        <v>747</v>
      </c>
      <c r="J1189" s="195">
        <v>30000</v>
      </c>
      <c r="K1189" s="202">
        <v>-460000</v>
      </c>
      <c r="L1189" s="200" t="s">
        <v>1385</v>
      </c>
    </row>
    <row r="1190" spans="1:12" x14ac:dyDescent="0.25">
      <c r="A1190" s="195">
        <v>19</v>
      </c>
      <c r="B1190" s="194" t="s">
        <v>81</v>
      </c>
      <c r="C1190" s="196">
        <v>32</v>
      </c>
      <c r="D1190" s="194" t="s">
        <v>1380</v>
      </c>
      <c r="F1190" s="196">
        <v>0</v>
      </c>
      <c r="G1190" s="194" t="s">
        <v>798</v>
      </c>
      <c r="J1190" s="195">
        <v>1080000</v>
      </c>
      <c r="K1190" s="202">
        <v>-1540000</v>
      </c>
      <c r="L1190" s="200" t="s">
        <v>1385</v>
      </c>
    </row>
    <row r="1191" spans="1:12" x14ac:dyDescent="0.25">
      <c r="A1191" s="195">
        <v>20</v>
      </c>
      <c r="B1191" s="194" t="s">
        <v>81</v>
      </c>
      <c r="C1191" s="196">
        <v>53</v>
      </c>
      <c r="D1191" s="194" t="s">
        <v>1380</v>
      </c>
      <c r="F1191" s="196">
        <v>0</v>
      </c>
      <c r="G1191" s="194" t="s">
        <v>853</v>
      </c>
      <c r="J1191" s="195">
        <v>10000</v>
      </c>
      <c r="K1191" s="202">
        <v>-1550000</v>
      </c>
      <c r="L1191" s="200" t="s">
        <v>1385</v>
      </c>
    </row>
    <row r="1192" spans="1:12" x14ac:dyDescent="0.25">
      <c r="A1192" s="195">
        <v>20</v>
      </c>
      <c r="B1192" s="194" t="s">
        <v>81</v>
      </c>
      <c r="C1192" s="196">
        <v>54</v>
      </c>
      <c r="D1192" s="194" t="s">
        <v>1380</v>
      </c>
      <c r="F1192" s="196">
        <v>0</v>
      </c>
      <c r="G1192" s="194" t="s">
        <v>856</v>
      </c>
      <c r="J1192" s="195">
        <v>50000</v>
      </c>
      <c r="K1192" s="202">
        <v>-1600000</v>
      </c>
      <c r="L1192" s="200" t="s">
        <v>1385</v>
      </c>
    </row>
    <row r="1193" spans="1:12" x14ac:dyDescent="0.25">
      <c r="A1193" s="195">
        <v>23</v>
      </c>
      <c r="B1193" s="194" t="s">
        <v>81</v>
      </c>
      <c r="C1193" s="196">
        <v>59</v>
      </c>
      <c r="D1193" s="194" t="s">
        <v>1380</v>
      </c>
      <c r="F1193" s="196">
        <v>0</v>
      </c>
      <c r="G1193" s="194" t="s">
        <v>876</v>
      </c>
      <c r="J1193" s="195">
        <v>25000</v>
      </c>
      <c r="K1193" s="202">
        <v>-1625000</v>
      </c>
      <c r="L1193" s="200" t="s">
        <v>1385</v>
      </c>
    </row>
    <row r="1194" spans="1:12" x14ac:dyDescent="0.25">
      <c r="A1194" s="195">
        <v>23</v>
      </c>
      <c r="B1194" s="194" t="s">
        <v>81</v>
      </c>
      <c r="C1194" s="196">
        <v>60</v>
      </c>
      <c r="D1194" s="194" t="s">
        <v>1380</v>
      </c>
      <c r="F1194" s="196">
        <v>0</v>
      </c>
      <c r="G1194" s="194" t="s">
        <v>713</v>
      </c>
      <c r="J1194" s="195">
        <v>10000</v>
      </c>
      <c r="K1194" s="202">
        <v>-1635000</v>
      </c>
      <c r="L1194" s="200" t="s">
        <v>1385</v>
      </c>
    </row>
    <row r="1195" spans="1:12" x14ac:dyDescent="0.25">
      <c r="A1195" s="195">
        <v>23</v>
      </c>
      <c r="B1195" s="194" t="s">
        <v>81</v>
      </c>
      <c r="C1195" s="196">
        <v>61</v>
      </c>
      <c r="D1195" s="194" t="s">
        <v>1380</v>
      </c>
      <c r="F1195" s="196">
        <v>0</v>
      </c>
      <c r="G1195" s="194" t="s">
        <v>881</v>
      </c>
      <c r="J1195" s="195">
        <v>200000</v>
      </c>
      <c r="K1195" s="202">
        <v>-1835000</v>
      </c>
      <c r="L1195" s="200" t="s">
        <v>1385</v>
      </c>
    </row>
    <row r="1196" spans="1:12" x14ac:dyDescent="0.25">
      <c r="A1196" s="195">
        <v>23</v>
      </c>
      <c r="B1196" s="194" t="s">
        <v>81</v>
      </c>
      <c r="C1196" s="196">
        <v>62</v>
      </c>
      <c r="D1196" s="194" t="s">
        <v>1380</v>
      </c>
      <c r="F1196" s="196">
        <v>0</v>
      </c>
      <c r="G1196" s="194" t="s">
        <v>884</v>
      </c>
      <c r="J1196" s="195">
        <v>30000</v>
      </c>
      <c r="K1196" s="202">
        <v>-1865000</v>
      </c>
      <c r="L1196" s="200" t="s">
        <v>1385</v>
      </c>
    </row>
    <row r="1197" spans="1:12" x14ac:dyDescent="0.25">
      <c r="A1197" s="195">
        <v>23</v>
      </c>
      <c r="B1197" s="194" t="s">
        <v>81</v>
      </c>
      <c r="C1197" s="196">
        <v>63</v>
      </c>
      <c r="D1197" s="194" t="s">
        <v>1380</v>
      </c>
      <c r="F1197" s="196">
        <v>0</v>
      </c>
      <c r="G1197" s="194" t="s">
        <v>887</v>
      </c>
      <c r="J1197" s="195">
        <v>60000</v>
      </c>
      <c r="K1197" s="202">
        <v>-1925000</v>
      </c>
      <c r="L1197" s="200" t="s">
        <v>1385</v>
      </c>
    </row>
    <row r="1198" spans="1:12" x14ac:dyDescent="0.25">
      <c r="A1198" s="195">
        <v>24</v>
      </c>
      <c r="B1198" s="194" t="s">
        <v>81</v>
      </c>
      <c r="C1198" s="196">
        <v>73</v>
      </c>
      <c r="D1198" s="194" t="s">
        <v>1380</v>
      </c>
      <c r="F1198" s="196">
        <v>0</v>
      </c>
      <c r="G1198" s="194" t="s">
        <v>917</v>
      </c>
      <c r="J1198" s="195">
        <v>20000</v>
      </c>
      <c r="K1198" s="202">
        <v>-1945000</v>
      </c>
      <c r="L1198" s="200" t="s">
        <v>1385</v>
      </c>
    </row>
    <row r="1199" spans="1:12" x14ac:dyDescent="0.25">
      <c r="A1199" s="195">
        <v>24</v>
      </c>
      <c r="B1199" s="194" t="s">
        <v>81</v>
      </c>
      <c r="C1199" s="196">
        <v>74</v>
      </c>
      <c r="D1199" s="194" t="s">
        <v>1380</v>
      </c>
      <c r="F1199" s="196">
        <v>0</v>
      </c>
      <c r="G1199" s="194" t="s">
        <v>920</v>
      </c>
      <c r="J1199" s="195">
        <v>30000</v>
      </c>
      <c r="K1199" s="202">
        <v>-1975000</v>
      </c>
      <c r="L1199" s="200" t="s">
        <v>1385</v>
      </c>
    </row>
    <row r="1200" spans="1:12" x14ac:dyDescent="0.25">
      <c r="A1200" s="195">
        <v>24</v>
      </c>
      <c r="B1200" s="194" t="s">
        <v>81</v>
      </c>
      <c r="C1200" s="196">
        <v>75</v>
      </c>
      <c r="D1200" s="194" t="s">
        <v>1380</v>
      </c>
      <c r="F1200" s="196">
        <v>0</v>
      </c>
      <c r="G1200" s="194" t="s">
        <v>923</v>
      </c>
      <c r="J1200" s="195">
        <v>150000</v>
      </c>
      <c r="K1200" s="202">
        <v>-2125000</v>
      </c>
      <c r="L1200" s="200" t="s">
        <v>1385</v>
      </c>
    </row>
    <row r="1201" spans="1:12" x14ac:dyDescent="0.25">
      <c r="A1201" s="195">
        <v>25</v>
      </c>
      <c r="B1201" s="194" t="s">
        <v>81</v>
      </c>
      <c r="C1201" s="196">
        <v>78</v>
      </c>
      <c r="D1201" s="194" t="s">
        <v>1380</v>
      </c>
      <c r="F1201" s="196">
        <v>0</v>
      </c>
      <c r="G1201" s="194" t="s">
        <v>934</v>
      </c>
      <c r="J1201" s="195">
        <v>30000</v>
      </c>
      <c r="K1201" s="202">
        <v>-2155000</v>
      </c>
      <c r="L1201" s="200" t="s">
        <v>1385</v>
      </c>
    </row>
    <row r="1202" spans="1:12" x14ac:dyDescent="0.25">
      <c r="A1202" s="195">
        <v>30</v>
      </c>
      <c r="B1202" s="194" t="s">
        <v>81</v>
      </c>
      <c r="C1202" s="196">
        <v>113</v>
      </c>
      <c r="D1202" s="194" t="s">
        <v>1380</v>
      </c>
      <c r="F1202" s="196">
        <v>0</v>
      </c>
      <c r="G1202" s="194" t="s">
        <v>1047</v>
      </c>
      <c r="J1202" s="195">
        <v>20000</v>
      </c>
      <c r="K1202" s="202">
        <v>-2175000</v>
      </c>
      <c r="L1202" s="200" t="s">
        <v>1385</v>
      </c>
    </row>
    <row r="1203" spans="1:12" x14ac:dyDescent="0.25">
      <c r="A1203" s="195">
        <v>30</v>
      </c>
      <c r="B1203" s="194" t="s">
        <v>81</v>
      </c>
      <c r="C1203" s="196">
        <v>114</v>
      </c>
      <c r="D1203" s="194" t="s">
        <v>1380</v>
      </c>
      <c r="F1203" s="196">
        <v>0</v>
      </c>
      <c r="G1203" s="194" t="s">
        <v>1050</v>
      </c>
      <c r="J1203" s="195">
        <v>40000</v>
      </c>
      <c r="K1203" s="202">
        <v>-2215000</v>
      </c>
      <c r="L1203" s="200" t="s">
        <v>1385</v>
      </c>
    </row>
    <row r="1204" spans="1:12" x14ac:dyDescent="0.25">
      <c r="A1204" s="195">
        <v>31</v>
      </c>
      <c r="B1204" s="194" t="s">
        <v>81</v>
      </c>
      <c r="C1204" s="196">
        <v>139</v>
      </c>
      <c r="D1204" s="194" t="s">
        <v>1380</v>
      </c>
      <c r="F1204" s="196">
        <v>0</v>
      </c>
      <c r="G1204" s="194" t="s">
        <v>1113</v>
      </c>
      <c r="J1204" s="195">
        <v>40000</v>
      </c>
      <c r="K1204" s="202">
        <v>-2255000</v>
      </c>
      <c r="L1204" s="200" t="s">
        <v>1385</v>
      </c>
    </row>
    <row r="1205" spans="1:12" x14ac:dyDescent="0.25">
      <c r="A1205" s="195">
        <v>31</v>
      </c>
      <c r="B1205" s="194" t="s">
        <v>81</v>
      </c>
      <c r="C1205" s="196">
        <v>140</v>
      </c>
      <c r="D1205" s="194" t="s">
        <v>1380</v>
      </c>
      <c r="F1205" s="196">
        <v>0</v>
      </c>
      <c r="G1205" s="194" t="s">
        <v>1116</v>
      </c>
      <c r="J1205" s="195">
        <v>35000</v>
      </c>
      <c r="K1205" s="202">
        <v>-2290000</v>
      </c>
      <c r="L1205" s="200" t="s">
        <v>1385</v>
      </c>
    </row>
    <row r="1206" spans="1:12" x14ac:dyDescent="0.25">
      <c r="A1206" s="195">
        <v>31</v>
      </c>
      <c r="B1206" s="194" t="s">
        <v>81</v>
      </c>
      <c r="C1206" s="196">
        <v>141</v>
      </c>
      <c r="D1206" s="194" t="s">
        <v>1380</v>
      </c>
      <c r="F1206" s="196">
        <v>0</v>
      </c>
      <c r="G1206" s="194" t="s">
        <v>1119</v>
      </c>
      <c r="J1206" s="195">
        <v>210000</v>
      </c>
      <c r="K1206" s="202">
        <v>-2500000</v>
      </c>
      <c r="L1206" s="200" t="s">
        <v>1385</v>
      </c>
    </row>
    <row r="1207" spans="1:12" x14ac:dyDescent="0.25">
      <c r="G1207" s="203" t="s">
        <v>1374</v>
      </c>
      <c r="I1207" s="204">
        <v>0</v>
      </c>
      <c r="J1207" s="204">
        <v>2500000</v>
      </c>
      <c r="K1207" s="204">
        <v>-2500000</v>
      </c>
      <c r="L1207" s="205" t="s">
        <v>1385</v>
      </c>
    </row>
    <row r="1208" spans="1:12" x14ac:dyDescent="0.25">
      <c r="G1208" s="203" t="s">
        <v>1368</v>
      </c>
      <c r="I1208" s="206">
        <v>0</v>
      </c>
      <c r="J1208" s="206">
        <v>2500000</v>
      </c>
      <c r="K1208" s="206">
        <v>-2500000</v>
      </c>
      <c r="L1208" s="203" t="s">
        <v>1379</v>
      </c>
    </row>
    <row r="1209" spans="1:12" x14ac:dyDescent="0.25">
      <c r="A1209" s="197" t="s">
        <v>126</v>
      </c>
      <c r="G1209" s="198" t="s">
        <v>1370</v>
      </c>
      <c r="I1209" s="199">
        <v>0</v>
      </c>
      <c r="J1209" s="199">
        <v>2500000</v>
      </c>
      <c r="K1209" s="199">
        <v>-2500000</v>
      </c>
      <c r="L1209" s="194" t="s">
        <v>1385</v>
      </c>
    </row>
    <row r="1210" spans="1:12" x14ac:dyDescent="0.25">
      <c r="A1210" s="200" t="s">
        <v>82</v>
      </c>
      <c r="B1210" s="200" t="s">
        <v>83</v>
      </c>
      <c r="C1210" s="201" t="s">
        <v>84</v>
      </c>
      <c r="D1210" s="200" t="s">
        <v>85</v>
      </c>
      <c r="E1210" s="200" t="s">
        <v>86</v>
      </c>
      <c r="F1210" s="201" t="s">
        <v>87</v>
      </c>
      <c r="G1210" s="200" t="s">
        <v>88</v>
      </c>
      <c r="I1210" s="201" t="s">
        <v>1371</v>
      </c>
      <c r="J1210" s="201" t="s">
        <v>1372</v>
      </c>
      <c r="K1210" s="201" t="s">
        <v>89</v>
      </c>
    </row>
    <row r="1211" spans="1:12" x14ac:dyDescent="0.25">
      <c r="A1211" s="195">
        <v>1</v>
      </c>
      <c r="B1211" s="194" t="s">
        <v>126</v>
      </c>
      <c r="C1211" s="196">
        <v>2</v>
      </c>
      <c r="D1211" s="194" t="s">
        <v>1380</v>
      </c>
      <c r="F1211" s="196">
        <v>0</v>
      </c>
      <c r="G1211" s="194" t="s">
        <v>1240</v>
      </c>
      <c r="J1211" s="195">
        <v>70000</v>
      </c>
      <c r="K1211" s="202">
        <v>-2570000</v>
      </c>
      <c r="L1211" s="200" t="s">
        <v>1385</v>
      </c>
    </row>
    <row r="1212" spans="1:12" x14ac:dyDescent="0.25">
      <c r="A1212" s="195">
        <v>1</v>
      </c>
      <c r="B1212" s="194" t="s">
        <v>126</v>
      </c>
      <c r="C1212" s="196">
        <v>3</v>
      </c>
      <c r="D1212" s="194" t="s">
        <v>1380</v>
      </c>
      <c r="F1212" s="196">
        <v>0</v>
      </c>
      <c r="G1212" s="194" t="s">
        <v>1241</v>
      </c>
      <c r="J1212" s="195">
        <v>60000</v>
      </c>
      <c r="K1212" s="202">
        <v>-2630000</v>
      </c>
      <c r="L1212" s="200" t="s">
        <v>1385</v>
      </c>
    </row>
    <row r="1213" spans="1:12" x14ac:dyDescent="0.25">
      <c r="A1213" s="195">
        <v>1</v>
      </c>
      <c r="B1213" s="194" t="s">
        <v>126</v>
      </c>
      <c r="C1213" s="196">
        <v>4</v>
      </c>
      <c r="D1213" s="194" t="s">
        <v>1380</v>
      </c>
      <c r="F1213" s="196">
        <v>0</v>
      </c>
      <c r="G1213" s="194" t="s">
        <v>1242</v>
      </c>
      <c r="J1213" s="195">
        <v>50000</v>
      </c>
      <c r="K1213" s="202">
        <v>-2680000</v>
      </c>
      <c r="L1213" s="200" t="s">
        <v>1385</v>
      </c>
    </row>
    <row r="1214" spans="1:12" x14ac:dyDescent="0.25">
      <c r="A1214" s="195">
        <v>1</v>
      </c>
      <c r="B1214" s="194" t="s">
        <v>126</v>
      </c>
      <c r="C1214" s="196">
        <v>5</v>
      </c>
      <c r="D1214" s="194" t="s">
        <v>1380</v>
      </c>
      <c r="F1214" s="196">
        <v>0</v>
      </c>
      <c r="G1214" s="194" t="s">
        <v>934</v>
      </c>
      <c r="J1214" s="195">
        <v>30000</v>
      </c>
      <c r="K1214" s="202">
        <v>-2710000</v>
      </c>
      <c r="L1214" s="200" t="s">
        <v>1385</v>
      </c>
    </row>
    <row r="1215" spans="1:12" x14ac:dyDescent="0.25">
      <c r="A1215" s="195">
        <v>1</v>
      </c>
      <c r="B1215" s="194" t="s">
        <v>126</v>
      </c>
      <c r="C1215" s="196">
        <v>6</v>
      </c>
      <c r="D1215" s="194" t="s">
        <v>1380</v>
      </c>
      <c r="F1215" s="196">
        <v>0</v>
      </c>
      <c r="G1215" s="194" t="s">
        <v>1243</v>
      </c>
      <c r="J1215" s="195">
        <v>50000</v>
      </c>
      <c r="K1215" s="202">
        <v>-2760000</v>
      </c>
      <c r="L1215" s="200" t="s">
        <v>1385</v>
      </c>
    </row>
    <row r="1216" spans="1:12" x14ac:dyDescent="0.25">
      <c r="A1216" s="195">
        <v>3</v>
      </c>
      <c r="B1216" s="194" t="s">
        <v>126</v>
      </c>
      <c r="C1216" s="196">
        <v>11</v>
      </c>
      <c r="D1216" s="194" t="s">
        <v>1380</v>
      </c>
      <c r="F1216" s="196">
        <v>0</v>
      </c>
      <c r="G1216" s="194" t="s">
        <v>1248</v>
      </c>
      <c r="J1216" s="195">
        <v>30000</v>
      </c>
      <c r="K1216" s="202">
        <v>-2790000</v>
      </c>
      <c r="L1216" s="200" t="s">
        <v>1385</v>
      </c>
    </row>
    <row r="1217" spans="1:12" x14ac:dyDescent="0.25">
      <c r="A1217" s="195">
        <v>8</v>
      </c>
      <c r="B1217" s="194" t="s">
        <v>126</v>
      </c>
      <c r="C1217" s="196">
        <v>18</v>
      </c>
      <c r="D1217" s="194" t="s">
        <v>1380</v>
      </c>
      <c r="F1217" s="196">
        <v>0</v>
      </c>
      <c r="G1217" s="194" t="s">
        <v>1261</v>
      </c>
      <c r="J1217" s="195">
        <v>400000</v>
      </c>
      <c r="K1217" s="202">
        <v>-3190000</v>
      </c>
      <c r="L1217" s="200" t="s">
        <v>1385</v>
      </c>
    </row>
    <row r="1218" spans="1:12" x14ac:dyDescent="0.25">
      <c r="A1218" s="195">
        <v>8</v>
      </c>
      <c r="B1218" s="194" t="s">
        <v>126</v>
      </c>
      <c r="C1218" s="196">
        <v>19</v>
      </c>
      <c r="D1218" s="194" t="s">
        <v>1380</v>
      </c>
      <c r="F1218" s="196">
        <v>0</v>
      </c>
      <c r="G1218" s="194" t="s">
        <v>1262</v>
      </c>
      <c r="J1218" s="195">
        <v>50000</v>
      </c>
      <c r="K1218" s="202">
        <v>-3240000</v>
      </c>
      <c r="L1218" s="200" t="s">
        <v>1385</v>
      </c>
    </row>
    <row r="1219" spans="1:12" x14ac:dyDescent="0.25">
      <c r="A1219" s="195">
        <v>8</v>
      </c>
      <c r="B1219" s="194" t="s">
        <v>126</v>
      </c>
      <c r="C1219" s="196">
        <v>20</v>
      </c>
      <c r="D1219" s="194" t="s">
        <v>1380</v>
      </c>
      <c r="F1219" s="196">
        <v>0</v>
      </c>
      <c r="G1219" s="194" t="s">
        <v>1261</v>
      </c>
      <c r="J1219" s="195">
        <v>200000</v>
      </c>
      <c r="K1219" s="202">
        <v>-3440000</v>
      </c>
      <c r="L1219" s="200" t="s">
        <v>1385</v>
      </c>
    </row>
    <row r="1220" spans="1:12" x14ac:dyDescent="0.25">
      <c r="A1220" s="195">
        <v>8</v>
      </c>
      <c r="B1220" s="194" t="s">
        <v>126</v>
      </c>
      <c r="C1220" s="196">
        <v>22</v>
      </c>
      <c r="D1220" s="194" t="s">
        <v>1380</v>
      </c>
      <c r="F1220" s="196">
        <v>0</v>
      </c>
      <c r="G1220" s="194" t="s">
        <v>1264</v>
      </c>
      <c r="J1220" s="195">
        <v>50000</v>
      </c>
      <c r="K1220" s="202">
        <v>-3490000</v>
      </c>
      <c r="L1220" s="200" t="s">
        <v>1385</v>
      </c>
    </row>
    <row r="1221" spans="1:12" x14ac:dyDescent="0.25">
      <c r="A1221" s="195">
        <v>10</v>
      </c>
      <c r="B1221" s="194" t="s">
        <v>126</v>
      </c>
      <c r="C1221" s="196">
        <v>24</v>
      </c>
      <c r="D1221" s="194" t="s">
        <v>1380</v>
      </c>
      <c r="F1221" s="196">
        <v>0</v>
      </c>
      <c r="G1221" s="194" t="s">
        <v>1266</v>
      </c>
      <c r="J1221" s="195">
        <v>150000</v>
      </c>
      <c r="K1221" s="202">
        <v>-3640000</v>
      </c>
      <c r="L1221" s="200" t="s">
        <v>1385</v>
      </c>
    </row>
    <row r="1222" spans="1:12" x14ac:dyDescent="0.25">
      <c r="A1222" s="195">
        <v>14</v>
      </c>
      <c r="B1222" s="194" t="s">
        <v>126</v>
      </c>
      <c r="C1222" s="196">
        <v>26</v>
      </c>
      <c r="D1222" s="194" t="s">
        <v>1380</v>
      </c>
      <c r="F1222" s="196">
        <v>0</v>
      </c>
      <c r="G1222" s="194" t="s">
        <v>1269</v>
      </c>
      <c r="J1222" s="195">
        <v>25000</v>
      </c>
      <c r="K1222" s="202">
        <v>-3665000</v>
      </c>
      <c r="L1222" s="200" t="s">
        <v>1385</v>
      </c>
    </row>
    <row r="1223" spans="1:12" x14ac:dyDescent="0.25">
      <c r="A1223" s="195">
        <v>14</v>
      </c>
      <c r="B1223" s="194" t="s">
        <v>126</v>
      </c>
      <c r="C1223" s="196">
        <v>27</v>
      </c>
      <c r="D1223" s="194" t="s">
        <v>1380</v>
      </c>
      <c r="F1223" s="196">
        <v>0</v>
      </c>
      <c r="G1223" s="194" t="s">
        <v>1270</v>
      </c>
      <c r="J1223" s="195">
        <v>30000</v>
      </c>
      <c r="K1223" s="202">
        <v>-3695000</v>
      </c>
      <c r="L1223" s="200" t="s">
        <v>1385</v>
      </c>
    </row>
    <row r="1224" spans="1:12" x14ac:dyDescent="0.25">
      <c r="A1224" s="195">
        <v>20</v>
      </c>
      <c r="B1224" s="194" t="s">
        <v>126</v>
      </c>
      <c r="C1224" s="196">
        <v>35</v>
      </c>
      <c r="D1224" s="194" t="s">
        <v>1380</v>
      </c>
      <c r="F1224" s="196">
        <v>0</v>
      </c>
      <c r="G1224" s="194" t="s">
        <v>1278</v>
      </c>
      <c r="J1224" s="195">
        <v>10000</v>
      </c>
      <c r="K1224" s="202">
        <v>-3705000</v>
      </c>
      <c r="L1224" s="200" t="s">
        <v>1385</v>
      </c>
    </row>
    <row r="1225" spans="1:12" x14ac:dyDescent="0.25">
      <c r="A1225" s="195">
        <v>21</v>
      </c>
      <c r="B1225" s="194" t="s">
        <v>126</v>
      </c>
      <c r="C1225" s="196">
        <v>36</v>
      </c>
      <c r="D1225" s="194" t="s">
        <v>1380</v>
      </c>
      <c r="F1225" s="196">
        <v>0</v>
      </c>
      <c r="G1225" s="194" t="s">
        <v>1280</v>
      </c>
      <c r="J1225" s="195">
        <v>10000</v>
      </c>
      <c r="K1225" s="202">
        <v>-3715000</v>
      </c>
      <c r="L1225" s="200" t="s">
        <v>1385</v>
      </c>
    </row>
    <row r="1226" spans="1:12" x14ac:dyDescent="0.25">
      <c r="A1226" s="195">
        <v>21</v>
      </c>
      <c r="B1226" s="194" t="s">
        <v>126</v>
      </c>
      <c r="C1226" s="196">
        <v>37</v>
      </c>
      <c r="D1226" s="194" t="s">
        <v>1380</v>
      </c>
      <c r="F1226" s="196">
        <v>0</v>
      </c>
      <c r="G1226" s="194" t="s">
        <v>1281</v>
      </c>
      <c r="J1226" s="195">
        <v>1080000</v>
      </c>
      <c r="K1226" s="202">
        <v>-4795000</v>
      </c>
      <c r="L1226" s="200" t="s">
        <v>1385</v>
      </c>
    </row>
    <row r="1227" spans="1:12" x14ac:dyDescent="0.25">
      <c r="A1227" s="195">
        <v>22</v>
      </c>
      <c r="B1227" s="194" t="s">
        <v>126</v>
      </c>
      <c r="C1227" s="196">
        <v>40</v>
      </c>
      <c r="D1227" s="194" t="s">
        <v>1380</v>
      </c>
      <c r="F1227" s="196">
        <v>0</v>
      </c>
      <c r="G1227" s="194" t="s">
        <v>1284</v>
      </c>
      <c r="J1227" s="195">
        <v>25000</v>
      </c>
      <c r="K1227" s="202">
        <v>-4820000</v>
      </c>
      <c r="L1227" s="200" t="s">
        <v>1385</v>
      </c>
    </row>
    <row r="1228" spans="1:12" x14ac:dyDescent="0.25">
      <c r="A1228" s="195">
        <v>23</v>
      </c>
      <c r="B1228" s="194" t="s">
        <v>126</v>
      </c>
      <c r="C1228" s="196">
        <v>41</v>
      </c>
      <c r="D1228" s="194" t="s">
        <v>1380</v>
      </c>
      <c r="F1228" s="196">
        <v>0</v>
      </c>
      <c r="G1228" s="194" t="s">
        <v>1285</v>
      </c>
      <c r="J1228" s="195">
        <v>30000</v>
      </c>
      <c r="K1228" s="202">
        <v>-4850000</v>
      </c>
      <c r="L1228" s="200" t="s">
        <v>1385</v>
      </c>
    </row>
    <row r="1229" spans="1:12" x14ac:dyDescent="0.25">
      <c r="A1229" s="195">
        <v>24</v>
      </c>
      <c r="B1229" s="194" t="s">
        <v>126</v>
      </c>
      <c r="C1229" s="196">
        <v>44</v>
      </c>
      <c r="D1229" s="194" t="s">
        <v>1380</v>
      </c>
      <c r="F1229" s="196">
        <v>0</v>
      </c>
      <c r="G1229" s="194" t="s">
        <v>1288</v>
      </c>
      <c r="J1229" s="195">
        <v>50000</v>
      </c>
      <c r="K1229" s="202">
        <v>-4900000</v>
      </c>
      <c r="L1229" s="200" t="s">
        <v>1385</v>
      </c>
    </row>
    <row r="1230" spans="1:12" x14ac:dyDescent="0.25">
      <c r="A1230" s="195">
        <v>24</v>
      </c>
      <c r="B1230" s="194" t="s">
        <v>126</v>
      </c>
      <c r="C1230" s="196">
        <v>45</v>
      </c>
      <c r="D1230" s="194" t="s">
        <v>1380</v>
      </c>
      <c r="F1230" s="196">
        <v>0</v>
      </c>
      <c r="G1230" s="194" t="s">
        <v>1289</v>
      </c>
      <c r="J1230" s="195">
        <v>70000</v>
      </c>
      <c r="K1230" s="202">
        <v>-4970000</v>
      </c>
      <c r="L1230" s="200" t="s">
        <v>1385</v>
      </c>
    </row>
    <row r="1231" spans="1:12" x14ac:dyDescent="0.25">
      <c r="A1231" s="195">
        <v>24</v>
      </c>
      <c r="B1231" s="194" t="s">
        <v>126</v>
      </c>
      <c r="C1231" s="196">
        <v>46</v>
      </c>
      <c r="D1231" s="194" t="s">
        <v>1380</v>
      </c>
      <c r="F1231" s="196">
        <v>0</v>
      </c>
      <c r="G1231" s="194" t="s">
        <v>1290</v>
      </c>
      <c r="J1231" s="195">
        <v>50000</v>
      </c>
      <c r="K1231" s="202">
        <v>-5020000</v>
      </c>
      <c r="L1231" s="200" t="s">
        <v>1385</v>
      </c>
    </row>
    <row r="1232" spans="1:12" x14ac:dyDescent="0.25">
      <c r="A1232" s="195">
        <v>28</v>
      </c>
      <c r="B1232" s="194" t="s">
        <v>126</v>
      </c>
      <c r="C1232" s="196">
        <v>49</v>
      </c>
      <c r="D1232" s="194" t="s">
        <v>1380</v>
      </c>
      <c r="F1232" s="196">
        <v>0</v>
      </c>
      <c r="G1232" s="194" t="s">
        <v>1296</v>
      </c>
      <c r="J1232" s="195">
        <v>60000</v>
      </c>
      <c r="K1232" s="202">
        <v>-5080000</v>
      </c>
      <c r="L1232" s="200" t="s">
        <v>1385</v>
      </c>
    </row>
    <row r="1233" spans="1:12" x14ac:dyDescent="0.25">
      <c r="A1233" s="195">
        <v>28</v>
      </c>
      <c r="B1233" s="194" t="s">
        <v>126</v>
      </c>
      <c r="C1233" s="196">
        <v>50</v>
      </c>
      <c r="D1233" s="194" t="s">
        <v>1380</v>
      </c>
      <c r="F1233" s="196">
        <v>0</v>
      </c>
      <c r="G1233" s="194" t="s">
        <v>1297</v>
      </c>
      <c r="J1233" s="195">
        <v>30000</v>
      </c>
      <c r="K1233" s="202">
        <v>-5110000</v>
      </c>
      <c r="L1233" s="200" t="s">
        <v>1385</v>
      </c>
    </row>
    <row r="1234" spans="1:12" x14ac:dyDescent="0.25">
      <c r="G1234" s="203" t="s">
        <v>1381</v>
      </c>
      <c r="I1234" s="204">
        <v>0</v>
      </c>
      <c r="J1234" s="204">
        <v>2610000</v>
      </c>
      <c r="K1234" s="204">
        <v>-2610000</v>
      </c>
      <c r="L1234" s="205" t="s">
        <v>1385</v>
      </c>
    </row>
    <row r="1235" spans="1:12" x14ac:dyDescent="0.25">
      <c r="G1235" s="203" t="s">
        <v>1368</v>
      </c>
      <c r="I1235" s="206">
        <v>0</v>
      </c>
      <c r="J1235" s="206">
        <v>5110000</v>
      </c>
      <c r="K1235" s="206">
        <v>-5110000</v>
      </c>
      <c r="L1235" s="203" t="s">
        <v>1379</v>
      </c>
    </row>
    <row r="1236" spans="1:12" x14ac:dyDescent="0.25">
      <c r="A1236" s="190" t="s">
        <v>1476</v>
      </c>
      <c r="I1236" s="206">
        <v>0</v>
      </c>
      <c r="J1236" s="206">
        <v>5110000</v>
      </c>
      <c r="K1236" s="206">
        <v>-5110000</v>
      </c>
      <c r="L1236" s="194" t="s">
        <v>1379</v>
      </c>
    </row>
    <row r="1237" spans="1:12" x14ac:dyDescent="0.25">
      <c r="A1237" s="197" t="s">
        <v>1477</v>
      </c>
    </row>
    <row r="1238" spans="1:12" x14ac:dyDescent="0.25">
      <c r="A1238" s="197" t="s">
        <v>81</v>
      </c>
      <c r="G1238" s="198" t="s">
        <v>1370</v>
      </c>
      <c r="I1238" s="199">
        <v>0</v>
      </c>
      <c r="J1238" s="199">
        <v>0</v>
      </c>
      <c r="K1238" s="199">
        <v>0</v>
      </c>
    </row>
    <row r="1239" spans="1:12" x14ac:dyDescent="0.25">
      <c r="A1239" s="200" t="s">
        <v>82</v>
      </c>
      <c r="B1239" s="200" t="s">
        <v>83</v>
      </c>
      <c r="C1239" s="201" t="s">
        <v>84</v>
      </c>
      <c r="D1239" s="200" t="s">
        <v>85</v>
      </c>
      <c r="E1239" s="200" t="s">
        <v>86</v>
      </c>
      <c r="F1239" s="201" t="s">
        <v>87</v>
      </c>
      <c r="G1239" s="200" t="s">
        <v>88</v>
      </c>
      <c r="I1239" s="201" t="s">
        <v>1371</v>
      </c>
      <c r="J1239" s="201" t="s">
        <v>1372</v>
      </c>
      <c r="K1239" s="201" t="s">
        <v>89</v>
      </c>
    </row>
    <row r="1240" spans="1:12" x14ac:dyDescent="0.25">
      <c r="A1240" s="195">
        <v>3</v>
      </c>
      <c r="B1240" s="194" t="s">
        <v>81</v>
      </c>
      <c r="C1240" s="196">
        <v>4</v>
      </c>
      <c r="D1240" s="194" t="s">
        <v>1380</v>
      </c>
      <c r="F1240" s="196">
        <v>0</v>
      </c>
      <c r="G1240" s="194" t="s">
        <v>673</v>
      </c>
      <c r="J1240" s="195">
        <v>175000</v>
      </c>
      <c r="K1240" s="202">
        <v>-175000</v>
      </c>
      <c r="L1240" s="200" t="s">
        <v>1385</v>
      </c>
    </row>
    <row r="1241" spans="1:12" x14ac:dyDescent="0.25">
      <c r="A1241" s="195">
        <v>4</v>
      </c>
      <c r="B1241" s="194" t="s">
        <v>81</v>
      </c>
      <c r="C1241" s="196">
        <v>6</v>
      </c>
      <c r="D1241" s="194" t="s">
        <v>1380</v>
      </c>
      <c r="F1241" s="196">
        <v>0</v>
      </c>
      <c r="G1241" s="194" t="s">
        <v>681</v>
      </c>
      <c r="J1241" s="195">
        <v>50000</v>
      </c>
      <c r="K1241" s="202">
        <v>-225000</v>
      </c>
      <c r="L1241" s="200" t="s">
        <v>1385</v>
      </c>
    </row>
    <row r="1242" spans="1:12" x14ac:dyDescent="0.25">
      <c r="A1242" s="195">
        <v>5</v>
      </c>
      <c r="B1242" s="194" t="s">
        <v>81</v>
      </c>
      <c r="C1242" s="196">
        <v>9</v>
      </c>
      <c r="D1242" s="194" t="s">
        <v>1380</v>
      </c>
      <c r="F1242" s="196">
        <v>0</v>
      </c>
      <c r="G1242" s="194" t="s">
        <v>692</v>
      </c>
      <c r="J1242" s="195">
        <v>150000</v>
      </c>
      <c r="K1242" s="202">
        <v>-375000</v>
      </c>
      <c r="L1242" s="200" t="s">
        <v>1385</v>
      </c>
    </row>
    <row r="1243" spans="1:12" x14ac:dyDescent="0.25">
      <c r="A1243" s="195">
        <v>5</v>
      </c>
      <c r="B1243" s="194" t="s">
        <v>81</v>
      </c>
      <c r="C1243" s="196">
        <v>10</v>
      </c>
      <c r="D1243" s="194" t="s">
        <v>1380</v>
      </c>
      <c r="F1243" s="196">
        <v>0</v>
      </c>
      <c r="G1243" s="194" t="s">
        <v>695</v>
      </c>
      <c r="J1243" s="195">
        <v>10000</v>
      </c>
      <c r="K1243" s="202">
        <v>-385000</v>
      </c>
      <c r="L1243" s="200" t="s">
        <v>1385</v>
      </c>
    </row>
    <row r="1244" spans="1:12" x14ac:dyDescent="0.25">
      <c r="A1244" s="195">
        <v>16</v>
      </c>
      <c r="B1244" s="194" t="s">
        <v>81</v>
      </c>
      <c r="C1244" s="196">
        <v>25</v>
      </c>
      <c r="D1244" s="194" t="s">
        <v>1380</v>
      </c>
      <c r="F1244" s="196">
        <v>0</v>
      </c>
      <c r="G1244" s="194" t="s">
        <v>750</v>
      </c>
      <c r="J1244" s="195">
        <v>22500</v>
      </c>
      <c r="K1244" s="202">
        <v>-407500</v>
      </c>
      <c r="L1244" s="200" t="s">
        <v>1385</v>
      </c>
    </row>
    <row r="1245" spans="1:12" x14ac:dyDescent="0.25">
      <c r="A1245" s="195">
        <v>16</v>
      </c>
      <c r="B1245" s="194" t="s">
        <v>81</v>
      </c>
      <c r="C1245" s="196">
        <v>26</v>
      </c>
      <c r="D1245" s="194" t="s">
        <v>1380</v>
      </c>
      <c r="F1245" s="196">
        <v>0</v>
      </c>
      <c r="G1245" s="194" t="s">
        <v>753</v>
      </c>
      <c r="J1245" s="195">
        <v>97000</v>
      </c>
      <c r="K1245" s="202">
        <v>-504500</v>
      </c>
      <c r="L1245" s="200" t="s">
        <v>1385</v>
      </c>
    </row>
    <row r="1246" spans="1:12" x14ac:dyDescent="0.25">
      <c r="A1246" s="195">
        <v>18</v>
      </c>
      <c r="B1246" s="194" t="s">
        <v>81</v>
      </c>
      <c r="C1246" s="196">
        <v>30</v>
      </c>
      <c r="D1246" s="194" t="s">
        <v>1380</v>
      </c>
      <c r="F1246" s="196">
        <v>0</v>
      </c>
      <c r="G1246" s="194" t="s">
        <v>769</v>
      </c>
      <c r="J1246" s="195">
        <v>100000</v>
      </c>
      <c r="K1246" s="202">
        <v>-604500</v>
      </c>
      <c r="L1246" s="200" t="s">
        <v>1385</v>
      </c>
    </row>
    <row r="1247" spans="1:12" x14ac:dyDescent="0.25">
      <c r="A1247" s="195">
        <v>18</v>
      </c>
      <c r="B1247" s="194" t="s">
        <v>81</v>
      </c>
      <c r="C1247" s="196">
        <v>31</v>
      </c>
      <c r="D1247" s="194" t="s">
        <v>1380</v>
      </c>
      <c r="F1247" s="196">
        <v>0</v>
      </c>
      <c r="G1247" s="194" t="s">
        <v>772</v>
      </c>
      <c r="J1247" s="195">
        <v>67000</v>
      </c>
      <c r="K1247" s="202">
        <v>-671500</v>
      </c>
      <c r="L1247" s="200" t="s">
        <v>1385</v>
      </c>
    </row>
    <row r="1248" spans="1:12" x14ac:dyDescent="0.25">
      <c r="A1248" s="195">
        <v>19</v>
      </c>
      <c r="B1248" s="194" t="s">
        <v>81</v>
      </c>
      <c r="C1248" s="196">
        <v>33</v>
      </c>
      <c r="D1248" s="194" t="s">
        <v>1380</v>
      </c>
      <c r="F1248" s="196">
        <v>0</v>
      </c>
      <c r="G1248" s="194" t="s">
        <v>801</v>
      </c>
      <c r="J1248" s="195">
        <v>30000</v>
      </c>
      <c r="K1248" s="202">
        <v>-701500</v>
      </c>
      <c r="L1248" s="200" t="s">
        <v>1385</v>
      </c>
    </row>
    <row r="1249" spans="1:12" x14ac:dyDescent="0.25">
      <c r="A1249" s="195">
        <v>19</v>
      </c>
      <c r="B1249" s="194" t="s">
        <v>81</v>
      </c>
      <c r="C1249" s="196">
        <v>34</v>
      </c>
      <c r="D1249" s="194" t="s">
        <v>1380</v>
      </c>
      <c r="F1249" s="196">
        <v>0</v>
      </c>
      <c r="G1249" s="194" t="s">
        <v>804</v>
      </c>
      <c r="J1249" s="195">
        <v>50000</v>
      </c>
      <c r="K1249" s="202">
        <v>-751500</v>
      </c>
      <c r="L1249" s="200" t="s">
        <v>1385</v>
      </c>
    </row>
    <row r="1250" spans="1:12" x14ac:dyDescent="0.25">
      <c r="A1250" s="195">
        <v>19</v>
      </c>
      <c r="B1250" s="194" t="s">
        <v>81</v>
      </c>
      <c r="C1250" s="196">
        <v>35</v>
      </c>
      <c r="D1250" s="194" t="s">
        <v>1380</v>
      </c>
      <c r="F1250" s="196">
        <v>0</v>
      </c>
      <c r="G1250" s="194" t="s">
        <v>807</v>
      </c>
      <c r="J1250" s="195">
        <v>120000</v>
      </c>
      <c r="K1250" s="202">
        <v>-871500</v>
      </c>
      <c r="L1250" s="200" t="s">
        <v>1385</v>
      </c>
    </row>
    <row r="1251" spans="1:12" x14ac:dyDescent="0.25">
      <c r="A1251" s="195">
        <v>20</v>
      </c>
      <c r="B1251" s="194" t="s">
        <v>81</v>
      </c>
      <c r="C1251" s="196">
        <v>55</v>
      </c>
      <c r="D1251" s="194" t="s">
        <v>1380</v>
      </c>
      <c r="F1251" s="196">
        <v>0</v>
      </c>
      <c r="G1251" s="194" t="s">
        <v>859</v>
      </c>
      <c r="J1251" s="195">
        <v>13631</v>
      </c>
      <c r="K1251" s="202">
        <v>-885131</v>
      </c>
      <c r="L1251" s="200" t="s">
        <v>1385</v>
      </c>
    </row>
    <row r="1252" spans="1:12" x14ac:dyDescent="0.25">
      <c r="A1252" s="195">
        <v>20</v>
      </c>
      <c r="B1252" s="194" t="s">
        <v>81</v>
      </c>
      <c r="C1252" s="196">
        <v>56</v>
      </c>
      <c r="D1252" s="194" t="s">
        <v>1380</v>
      </c>
      <c r="F1252" s="196">
        <v>0</v>
      </c>
      <c r="G1252" s="194" t="s">
        <v>862</v>
      </c>
      <c r="J1252" s="195">
        <v>29423</v>
      </c>
      <c r="K1252" s="202">
        <v>-914554</v>
      </c>
      <c r="L1252" s="200" t="s">
        <v>1385</v>
      </c>
    </row>
    <row r="1253" spans="1:12" x14ac:dyDescent="0.25">
      <c r="A1253" s="195">
        <v>26</v>
      </c>
      <c r="B1253" s="194" t="s">
        <v>81</v>
      </c>
      <c r="C1253" s="196">
        <v>85</v>
      </c>
      <c r="D1253" s="194" t="s">
        <v>1380</v>
      </c>
      <c r="F1253" s="196">
        <v>0</v>
      </c>
      <c r="G1253" s="194" t="s">
        <v>956</v>
      </c>
      <c r="J1253" s="195">
        <v>33132</v>
      </c>
      <c r="K1253" s="202">
        <v>-947686</v>
      </c>
      <c r="L1253" s="200" t="s">
        <v>1385</v>
      </c>
    </row>
    <row r="1254" spans="1:12" x14ac:dyDescent="0.25">
      <c r="A1254" s="195">
        <v>30</v>
      </c>
      <c r="B1254" s="194" t="s">
        <v>81</v>
      </c>
      <c r="C1254" s="196">
        <v>115</v>
      </c>
      <c r="D1254" s="194" t="s">
        <v>1380</v>
      </c>
      <c r="F1254" s="196">
        <v>0</v>
      </c>
      <c r="G1254" s="194" t="s">
        <v>1053</v>
      </c>
      <c r="J1254" s="195">
        <v>29434</v>
      </c>
      <c r="K1254" s="202">
        <v>-977120</v>
      </c>
      <c r="L1254" s="200" t="s">
        <v>1385</v>
      </c>
    </row>
    <row r="1255" spans="1:12" x14ac:dyDescent="0.25">
      <c r="A1255" s="195">
        <v>30</v>
      </c>
      <c r="B1255" s="194" t="s">
        <v>81</v>
      </c>
      <c r="C1255" s="196">
        <v>121</v>
      </c>
      <c r="D1255" s="194" t="s">
        <v>1380</v>
      </c>
      <c r="F1255" s="196">
        <v>0</v>
      </c>
      <c r="G1255" s="194" t="s">
        <v>753</v>
      </c>
      <c r="J1255" s="195">
        <v>155000</v>
      </c>
      <c r="K1255" s="202">
        <v>-1132120</v>
      </c>
      <c r="L1255" s="200" t="s">
        <v>1385</v>
      </c>
    </row>
    <row r="1256" spans="1:12" x14ac:dyDescent="0.25">
      <c r="A1256" s="195">
        <v>31</v>
      </c>
      <c r="B1256" s="194" t="s">
        <v>81</v>
      </c>
      <c r="C1256" s="196">
        <v>142</v>
      </c>
      <c r="D1256" s="194" t="s">
        <v>1380</v>
      </c>
      <c r="F1256" s="196">
        <v>0</v>
      </c>
      <c r="G1256" s="194" t="s">
        <v>1122</v>
      </c>
      <c r="J1256" s="195">
        <v>30000</v>
      </c>
      <c r="K1256" s="202">
        <v>-1162120</v>
      </c>
      <c r="L1256" s="200" t="s">
        <v>1385</v>
      </c>
    </row>
    <row r="1257" spans="1:12" x14ac:dyDescent="0.25">
      <c r="G1257" s="203" t="s">
        <v>1374</v>
      </c>
      <c r="I1257" s="204">
        <v>0</v>
      </c>
      <c r="J1257" s="204">
        <v>1162120</v>
      </c>
      <c r="K1257" s="204">
        <v>-1162120</v>
      </c>
      <c r="L1257" s="205" t="s">
        <v>1385</v>
      </c>
    </row>
    <row r="1258" spans="1:12" x14ac:dyDescent="0.25">
      <c r="G1258" s="203" t="s">
        <v>1368</v>
      </c>
      <c r="I1258" s="206">
        <v>0</v>
      </c>
      <c r="J1258" s="206">
        <v>1162120</v>
      </c>
      <c r="K1258" s="206">
        <v>-1162120</v>
      </c>
      <c r="L1258" s="203" t="s">
        <v>1379</v>
      </c>
    </row>
    <row r="1259" spans="1:12" x14ac:dyDescent="0.25">
      <c r="A1259" s="197" t="s">
        <v>126</v>
      </c>
      <c r="G1259" s="198" t="s">
        <v>1370</v>
      </c>
      <c r="I1259" s="199">
        <v>0</v>
      </c>
      <c r="J1259" s="199">
        <v>1162120</v>
      </c>
      <c r="K1259" s="199">
        <v>-1162120</v>
      </c>
      <c r="L1259" s="194" t="s">
        <v>1385</v>
      </c>
    </row>
    <row r="1260" spans="1:12" x14ac:dyDescent="0.25">
      <c r="A1260" s="200" t="s">
        <v>82</v>
      </c>
      <c r="B1260" s="200" t="s">
        <v>83</v>
      </c>
      <c r="C1260" s="201" t="s">
        <v>84</v>
      </c>
      <c r="D1260" s="200" t="s">
        <v>85</v>
      </c>
      <c r="E1260" s="200" t="s">
        <v>86</v>
      </c>
      <c r="F1260" s="201" t="s">
        <v>87</v>
      </c>
      <c r="G1260" s="200" t="s">
        <v>88</v>
      </c>
      <c r="I1260" s="201" t="s">
        <v>1371</v>
      </c>
      <c r="J1260" s="201" t="s">
        <v>1372</v>
      </c>
      <c r="K1260" s="201" t="s">
        <v>89</v>
      </c>
    </row>
    <row r="1261" spans="1:12" x14ac:dyDescent="0.25">
      <c r="A1261" s="195">
        <v>2</v>
      </c>
      <c r="B1261" s="194" t="s">
        <v>126</v>
      </c>
      <c r="C1261" s="196">
        <v>10</v>
      </c>
      <c r="D1261" s="194" t="s">
        <v>1380</v>
      </c>
      <c r="F1261" s="196">
        <v>0</v>
      </c>
      <c r="G1261" s="194" t="s">
        <v>1247</v>
      </c>
      <c r="J1261" s="195">
        <v>15000</v>
      </c>
      <c r="K1261" s="202">
        <v>-1177120</v>
      </c>
      <c r="L1261" s="200" t="s">
        <v>1385</v>
      </c>
    </row>
    <row r="1262" spans="1:12" x14ac:dyDescent="0.25">
      <c r="A1262" s="195">
        <v>6</v>
      </c>
      <c r="B1262" s="194" t="s">
        <v>126</v>
      </c>
      <c r="C1262" s="196">
        <v>14</v>
      </c>
      <c r="D1262" s="194" t="s">
        <v>1380</v>
      </c>
      <c r="F1262" s="196">
        <v>0</v>
      </c>
      <c r="G1262" s="194" t="s">
        <v>1255</v>
      </c>
      <c r="J1262" s="195">
        <v>21963</v>
      </c>
      <c r="K1262" s="202">
        <v>-1199083</v>
      </c>
      <c r="L1262" s="200" t="s">
        <v>1385</v>
      </c>
    </row>
    <row r="1263" spans="1:12" x14ac:dyDescent="0.25">
      <c r="A1263" s="195">
        <v>6</v>
      </c>
      <c r="B1263" s="194" t="s">
        <v>126</v>
      </c>
      <c r="C1263" s="196">
        <v>15</v>
      </c>
      <c r="D1263" s="194" t="s">
        <v>1380</v>
      </c>
      <c r="F1263" s="196">
        <v>0</v>
      </c>
      <c r="G1263" s="194" t="s">
        <v>1256</v>
      </c>
      <c r="J1263" s="195">
        <v>10000</v>
      </c>
      <c r="K1263" s="202">
        <v>-1209083</v>
      </c>
      <c r="L1263" s="200" t="s">
        <v>1385</v>
      </c>
    </row>
    <row r="1264" spans="1:12" x14ac:dyDescent="0.25">
      <c r="A1264" s="195">
        <v>6</v>
      </c>
      <c r="B1264" s="194" t="s">
        <v>126</v>
      </c>
      <c r="C1264" s="196">
        <v>16</v>
      </c>
      <c r="D1264" s="194" t="s">
        <v>1380</v>
      </c>
      <c r="F1264" s="196">
        <v>0</v>
      </c>
      <c r="G1264" s="194" t="s">
        <v>1257</v>
      </c>
      <c r="J1264" s="195">
        <v>66666</v>
      </c>
      <c r="K1264" s="202">
        <v>-1275749</v>
      </c>
      <c r="L1264" s="200" t="s">
        <v>1385</v>
      </c>
    </row>
    <row r="1265" spans="1:12" x14ac:dyDescent="0.25">
      <c r="A1265" s="195">
        <v>7</v>
      </c>
      <c r="B1265" s="194" t="s">
        <v>126</v>
      </c>
      <c r="C1265" s="196">
        <v>17</v>
      </c>
      <c r="D1265" s="194" t="s">
        <v>1380</v>
      </c>
      <c r="F1265" s="196">
        <v>0</v>
      </c>
      <c r="G1265" s="194" t="s">
        <v>1259</v>
      </c>
      <c r="J1265" s="195">
        <v>30648</v>
      </c>
      <c r="K1265" s="202">
        <v>-1306397</v>
      </c>
      <c r="L1265" s="200" t="s">
        <v>1385</v>
      </c>
    </row>
    <row r="1266" spans="1:12" x14ac:dyDescent="0.25">
      <c r="A1266" s="195">
        <v>8</v>
      </c>
      <c r="B1266" s="194" t="s">
        <v>126</v>
      </c>
      <c r="C1266" s="196">
        <v>23</v>
      </c>
      <c r="D1266" s="194" t="s">
        <v>1380</v>
      </c>
      <c r="F1266" s="196">
        <v>0</v>
      </c>
      <c r="G1266" s="194" t="s">
        <v>1265</v>
      </c>
      <c r="J1266" s="195">
        <v>10216</v>
      </c>
      <c r="K1266" s="202">
        <v>-1316613</v>
      </c>
      <c r="L1266" s="200" t="s">
        <v>1385</v>
      </c>
    </row>
    <row r="1267" spans="1:12" x14ac:dyDescent="0.25">
      <c r="A1267" s="195">
        <v>21</v>
      </c>
      <c r="B1267" s="194" t="s">
        <v>126</v>
      </c>
      <c r="C1267" s="196">
        <v>38</v>
      </c>
      <c r="D1267" s="194" t="s">
        <v>1380</v>
      </c>
      <c r="F1267" s="196">
        <v>0</v>
      </c>
      <c r="G1267" s="194" t="s">
        <v>1282</v>
      </c>
      <c r="J1267" s="195">
        <v>29434</v>
      </c>
      <c r="K1267" s="202">
        <v>-1346047</v>
      </c>
      <c r="L1267" s="200" t="s">
        <v>1385</v>
      </c>
    </row>
    <row r="1268" spans="1:12" x14ac:dyDescent="0.25">
      <c r="A1268" s="195">
        <v>21</v>
      </c>
      <c r="B1268" s="194" t="s">
        <v>126</v>
      </c>
      <c r="C1268" s="196">
        <v>39</v>
      </c>
      <c r="D1268" s="194" t="s">
        <v>1380</v>
      </c>
      <c r="F1268" s="196">
        <v>0</v>
      </c>
      <c r="G1268" s="194" t="s">
        <v>807</v>
      </c>
      <c r="J1268" s="195">
        <v>120000</v>
      </c>
      <c r="K1268" s="202">
        <v>-1466047</v>
      </c>
      <c r="L1268" s="200" t="s">
        <v>1385</v>
      </c>
    </row>
    <row r="1269" spans="1:12" x14ac:dyDescent="0.25">
      <c r="A1269" s="195">
        <v>23</v>
      </c>
      <c r="B1269" s="194" t="s">
        <v>126</v>
      </c>
      <c r="C1269" s="196">
        <v>42</v>
      </c>
      <c r="D1269" s="194" t="s">
        <v>1380</v>
      </c>
      <c r="F1269" s="196">
        <v>0</v>
      </c>
      <c r="G1269" s="194" t="s">
        <v>1286</v>
      </c>
      <c r="J1269" s="195">
        <v>58734</v>
      </c>
      <c r="K1269" s="202">
        <v>-1524781</v>
      </c>
      <c r="L1269" s="200" t="s">
        <v>1385</v>
      </c>
    </row>
    <row r="1270" spans="1:12" x14ac:dyDescent="0.25">
      <c r="A1270" s="195">
        <v>24</v>
      </c>
      <c r="B1270" s="194" t="s">
        <v>126</v>
      </c>
      <c r="C1270" s="196">
        <v>43</v>
      </c>
      <c r="D1270" s="194" t="s">
        <v>1380</v>
      </c>
      <c r="F1270" s="196">
        <v>0</v>
      </c>
      <c r="G1270" s="194" t="s">
        <v>1287</v>
      </c>
      <c r="J1270" s="195">
        <v>38834</v>
      </c>
      <c r="K1270" s="202">
        <v>-1563615</v>
      </c>
      <c r="L1270" s="200" t="s">
        <v>1385</v>
      </c>
    </row>
    <row r="1271" spans="1:12" x14ac:dyDescent="0.25">
      <c r="A1271" s="195">
        <v>27</v>
      </c>
      <c r="B1271" s="194" t="s">
        <v>126</v>
      </c>
      <c r="C1271" s="196">
        <v>47</v>
      </c>
      <c r="D1271" s="194" t="s">
        <v>1380</v>
      </c>
      <c r="F1271" s="196">
        <v>0</v>
      </c>
      <c r="G1271" s="194" t="s">
        <v>1293</v>
      </c>
      <c r="J1271" s="195">
        <v>20000</v>
      </c>
      <c r="K1271" s="202">
        <v>-1583615</v>
      </c>
      <c r="L1271" s="200" t="s">
        <v>1385</v>
      </c>
    </row>
    <row r="1272" spans="1:12" x14ac:dyDescent="0.25">
      <c r="A1272" s="195">
        <v>27</v>
      </c>
      <c r="B1272" s="194" t="s">
        <v>126</v>
      </c>
      <c r="C1272" s="196">
        <v>48</v>
      </c>
      <c r="D1272" s="194" t="s">
        <v>1380</v>
      </c>
      <c r="F1272" s="196">
        <v>0</v>
      </c>
      <c r="G1272" s="194" t="s">
        <v>1294</v>
      </c>
      <c r="J1272" s="195">
        <v>70000</v>
      </c>
      <c r="K1272" s="202">
        <v>-1653615</v>
      </c>
      <c r="L1272" s="200" t="s">
        <v>1385</v>
      </c>
    </row>
    <row r="1273" spans="1:12" x14ac:dyDescent="0.25">
      <c r="A1273" s="195">
        <v>28</v>
      </c>
      <c r="B1273" s="194" t="s">
        <v>126</v>
      </c>
      <c r="C1273" s="196">
        <v>51</v>
      </c>
      <c r="D1273" s="194" t="s">
        <v>1380</v>
      </c>
      <c r="F1273" s="196">
        <v>0</v>
      </c>
      <c r="G1273" s="194" t="s">
        <v>1298</v>
      </c>
      <c r="J1273" s="195">
        <v>50000</v>
      </c>
      <c r="K1273" s="202">
        <v>-1703615</v>
      </c>
      <c r="L1273" s="200" t="s">
        <v>1385</v>
      </c>
    </row>
    <row r="1274" spans="1:12" x14ac:dyDescent="0.25">
      <c r="A1274" s="195">
        <v>28</v>
      </c>
      <c r="B1274" s="194" t="s">
        <v>126</v>
      </c>
      <c r="C1274" s="196">
        <v>74</v>
      </c>
      <c r="D1274" s="194" t="s">
        <v>1380</v>
      </c>
      <c r="F1274" s="196">
        <v>0</v>
      </c>
      <c r="G1274" s="194" t="s">
        <v>1365</v>
      </c>
      <c r="J1274" s="195">
        <v>1520</v>
      </c>
      <c r="K1274" s="202">
        <v>-1705135</v>
      </c>
      <c r="L1274" s="200" t="s">
        <v>1385</v>
      </c>
    </row>
    <row r="1275" spans="1:12" x14ac:dyDescent="0.25">
      <c r="A1275" s="195">
        <v>28</v>
      </c>
      <c r="B1275" s="194" t="s">
        <v>126</v>
      </c>
      <c r="C1275" s="196">
        <v>74</v>
      </c>
      <c r="D1275" s="194" t="s">
        <v>1380</v>
      </c>
      <c r="F1275" s="196">
        <v>0</v>
      </c>
      <c r="G1275" s="194" t="s">
        <v>1366</v>
      </c>
      <c r="J1275" s="195">
        <v>2427</v>
      </c>
      <c r="K1275" s="202">
        <v>-1707562</v>
      </c>
      <c r="L1275" s="200" t="s">
        <v>1385</v>
      </c>
    </row>
    <row r="1276" spans="1:12" x14ac:dyDescent="0.25">
      <c r="G1276" s="203" t="s">
        <v>1381</v>
      </c>
      <c r="I1276" s="204">
        <v>0</v>
      </c>
      <c r="J1276" s="204">
        <v>545442</v>
      </c>
      <c r="K1276" s="204">
        <v>-545442</v>
      </c>
      <c r="L1276" s="205" t="s">
        <v>1385</v>
      </c>
    </row>
    <row r="1277" spans="1:12" x14ac:dyDescent="0.25">
      <c r="G1277" s="203" t="s">
        <v>1368</v>
      </c>
      <c r="I1277" s="206">
        <v>0</v>
      </c>
      <c r="J1277" s="206">
        <v>1707562</v>
      </c>
      <c r="K1277" s="206">
        <v>-1707562</v>
      </c>
      <c r="L1277" s="203" t="s">
        <v>1379</v>
      </c>
    </row>
    <row r="1278" spans="1:12" x14ac:dyDescent="0.25">
      <c r="A1278" s="190" t="s">
        <v>1478</v>
      </c>
      <c r="I1278" s="206">
        <v>0</v>
      </c>
      <c r="J1278" s="206">
        <v>1707562</v>
      </c>
      <c r="K1278" s="206">
        <v>-1707562</v>
      </c>
      <c r="L1278" s="194" t="s">
        <v>1379</v>
      </c>
    </row>
    <row r="1279" spans="1:12" x14ac:dyDescent="0.25">
      <c r="A1279" s="197" t="s">
        <v>1479</v>
      </c>
    </row>
    <row r="1280" spans="1:12" x14ac:dyDescent="0.25">
      <c r="A1280" s="197" t="s">
        <v>126</v>
      </c>
      <c r="G1280" s="198" t="s">
        <v>1370</v>
      </c>
      <c r="I1280" s="199">
        <v>0</v>
      </c>
      <c r="J1280" s="199">
        <v>0</v>
      </c>
      <c r="K1280" s="199">
        <v>0</v>
      </c>
    </row>
    <row r="1281" spans="1:12" x14ac:dyDescent="0.25">
      <c r="A1281" s="200" t="s">
        <v>82</v>
      </c>
      <c r="B1281" s="200" t="s">
        <v>83</v>
      </c>
      <c r="C1281" s="201" t="s">
        <v>84</v>
      </c>
      <c r="D1281" s="200" t="s">
        <v>85</v>
      </c>
      <c r="E1281" s="200" t="s">
        <v>86</v>
      </c>
      <c r="F1281" s="201" t="s">
        <v>87</v>
      </c>
      <c r="G1281" s="200" t="s">
        <v>88</v>
      </c>
      <c r="I1281" s="201" t="s">
        <v>1371</v>
      </c>
      <c r="J1281" s="201" t="s">
        <v>1372</v>
      </c>
      <c r="K1281" s="201" t="s">
        <v>89</v>
      </c>
    </row>
    <row r="1282" spans="1:12" x14ac:dyDescent="0.25">
      <c r="A1282" s="195">
        <v>15</v>
      </c>
      <c r="B1282" s="194" t="s">
        <v>126</v>
      </c>
      <c r="C1282" s="196">
        <v>33</v>
      </c>
      <c r="D1282" s="194" t="s">
        <v>1380</v>
      </c>
      <c r="F1282" s="196">
        <v>0</v>
      </c>
      <c r="G1282" s="194" t="s">
        <v>1274</v>
      </c>
      <c r="J1282" s="195">
        <v>97000</v>
      </c>
      <c r="K1282" s="202">
        <v>-97000</v>
      </c>
      <c r="L1282" s="200" t="s">
        <v>1385</v>
      </c>
    </row>
    <row r="1283" spans="1:12" x14ac:dyDescent="0.25">
      <c r="G1283" s="203" t="s">
        <v>1381</v>
      </c>
      <c r="I1283" s="204">
        <v>0</v>
      </c>
      <c r="J1283" s="204">
        <v>97000</v>
      </c>
      <c r="K1283" s="204">
        <v>-97000</v>
      </c>
      <c r="L1283" s="205" t="s">
        <v>1385</v>
      </c>
    </row>
    <row r="1284" spans="1:12" x14ac:dyDescent="0.25">
      <c r="G1284" s="203" t="s">
        <v>1368</v>
      </c>
      <c r="I1284" s="206">
        <v>0</v>
      </c>
      <c r="J1284" s="206">
        <v>97000</v>
      </c>
      <c r="K1284" s="206">
        <v>-97000</v>
      </c>
      <c r="L1284" s="203" t="s">
        <v>1379</v>
      </c>
    </row>
    <row r="1285" spans="1:12" x14ac:dyDescent="0.25">
      <c r="A1285" s="190" t="s">
        <v>1480</v>
      </c>
      <c r="I1285" s="206">
        <v>0</v>
      </c>
      <c r="J1285" s="206">
        <v>97000</v>
      </c>
      <c r="K1285" s="206">
        <v>-97000</v>
      </c>
      <c r="L1285" s="194" t="s">
        <v>1379</v>
      </c>
    </row>
    <row r="1286" spans="1:12" x14ac:dyDescent="0.25">
      <c r="A1286" s="197" t="s">
        <v>1481</v>
      </c>
    </row>
    <row r="1287" spans="1:12" x14ac:dyDescent="0.25">
      <c r="A1287" s="197" t="s">
        <v>81</v>
      </c>
      <c r="G1287" s="198" t="s">
        <v>1370</v>
      </c>
      <c r="I1287" s="199">
        <v>0</v>
      </c>
      <c r="J1287" s="199">
        <v>0</v>
      </c>
      <c r="K1287" s="199">
        <v>0</v>
      </c>
    </row>
    <row r="1288" spans="1:12" x14ac:dyDescent="0.25">
      <c r="A1288" s="200" t="s">
        <v>82</v>
      </c>
      <c r="B1288" s="200" t="s">
        <v>83</v>
      </c>
      <c r="C1288" s="201" t="s">
        <v>84</v>
      </c>
      <c r="D1288" s="200" t="s">
        <v>85</v>
      </c>
      <c r="E1288" s="200" t="s">
        <v>86</v>
      </c>
      <c r="F1288" s="201" t="s">
        <v>87</v>
      </c>
      <c r="G1288" s="200" t="s">
        <v>88</v>
      </c>
      <c r="I1288" s="201" t="s">
        <v>1371</v>
      </c>
      <c r="J1288" s="201" t="s">
        <v>1372</v>
      </c>
      <c r="K1288" s="201" t="s">
        <v>89</v>
      </c>
    </row>
    <row r="1289" spans="1:12" x14ac:dyDescent="0.25">
      <c r="A1289" s="195">
        <v>6</v>
      </c>
      <c r="B1289" s="194" t="s">
        <v>81</v>
      </c>
      <c r="C1289" s="196">
        <v>13</v>
      </c>
      <c r="D1289" s="194" t="s">
        <v>1380</v>
      </c>
      <c r="F1289" s="196">
        <v>0</v>
      </c>
      <c r="G1289" s="194" t="s">
        <v>705</v>
      </c>
      <c r="J1289" s="195">
        <v>310966</v>
      </c>
      <c r="K1289" s="202">
        <v>-310966</v>
      </c>
      <c r="L1289" s="200" t="s">
        <v>1385</v>
      </c>
    </row>
    <row r="1290" spans="1:12" x14ac:dyDescent="0.25">
      <c r="G1290" s="203" t="s">
        <v>1374</v>
      </c>
      <c r="I1290" s="204">
        <v>0</v>
      </c>
      <c r="J1290" s="204">
        <v>310966</v>
      </c>
      <c r="K1290" s="204">
        <v>-310966</v>
      </c>
      <c r="L1290" s="205" t="s">
        <v>1385</v>
      </c>
    </row>
    <row r="1291" spans="1:12" x14ac:dyDescent="0.25">
      <c r="G1291" s="203" t="s">
        <v>1368</v>
      </c>
      <c r="I1291" s="206">
        <v>0</v>
      </c>
      <c r="J1291" s="206">
        <v>310966</v>
      </c>
      <c r="K1291" s="206">
        <v>-310966</v>
      </c>
      <c r="L1291" s="203" t="s">
        <v>1379</v>
      </c>
    </row>
    <row r="1292" spans="1:12" x14ac:dyDescent="0.25">
      <c r="A1292" s="197" t="s">
        <v>126</v>
      </c>
      <c r="G1292" s="198" t="s">
        <v>1370</v>
      </c>
      <c r="I1292" s="199">
        <v>0</v>
      </c>
      <c r="J1292" s="199">
        <v>310966</v>
      </c>
      <c r="K1292" s="199">
        <v>-310966</v>
      </c>
      <c r="L1292" s="194" t="s">
        <v>1385</v>
      </c>
    </row>
    <row r="1293" spans="1:12" x14ac:dyDescent="0.25">
      <c r="A1293" s="200" t="s">
        <v>82</v>
      </c>
      <c r="B1293" s="200" t="s">
        <v>83</v>
      </c>
      <c r="C1293" s="201" t="s">
        <v>84</v>
      </c>
      <c r="D1293" s="200" t="s">
        <v>85</v>
      </c>
      <c r="E1293" s="200" t="s">
        <v>86</v>
      </c>
      <c r="F1293" s="201" t="s">
        <v>87</v>
      </c>
      <c r="G1293" s="200" t="s">
        <v>88</v>
      </c>
      <c r="I1293" s="201" t="s">
        <v>1371</v>
      </c>
      <c r="J1293" s="201" t="s">
        <v>1372</v>
      </c>
      <c r="K1293" s="201" t="s">
        <v>89</v>
      </c>
    </row>
    <row r="1294" spans="1:12" x14ac:dyDescent="0.25">
      <c r="A1294" s="195">
        <v>8</v>
      </c>
      <c r="B1294" s="194" t="s">
        <v>126</v>
      </c>
      <c r="C1294" s="196">
        <v>21</v>
      </c>
      <c r="D1294" s="194" t="s">
        <v>1380</v>
      </c>
      <c r="F1294" s="196">
        <v>0</v>
      </c>
      <c r="G1294" s="194" t="s">
        <v>1263</v>
      </c>
      <c r="J1294" s="195">
        <v>310395</v>
      </c>
      <c r="K1294" s="202">
        <v>-621361</v>
      </c>
      <c r="L1294" s="200" t="s">
        <v>1385</v>
      </c>
    </row>
    <row r="1295" spans="1:12" x14ac:dyDescent="0.25">
      <c r="G1295" s="203" t="s">
        <v>1381</v>
      </c>
      <c r="I1295" s="204">
        <v>0</v>
      </c>
      <c r="J1295" s="204">
        <v>310395</v>
      </c>
      <c r="K1295" s="204">
        <v>-310395</v>
      </c>
      <c r="L1295" s="205" t="s">
        <v>1385</v>
      </c>
    </row>
    <row r="1296" spans="1:12" x14ac:dyDescent="0.25">
      <c r="G1296" s="203" t="s">
        <v>1368</v>
      </c>
      <c r="I1296" s="206">
        <v>0</v>
      </c>
      <c r="J1296" s="206">
        <v>621361</v>
      </c>
      <c r="K1296" s="206">
        <v>-621361</v>
      </c>
      <c r="L1296" s="203" t="s">
        <v>1379</v>
      </c>
    </row>
    <row r="1297" spans="1:12" x14ac:dyDescent="0.25">
      <c r="A1297" s="190" t="s">
        <v>1482</v>
      </c>
      <c r="I1297" s="206">
        <v>0</v>
      </c>
      <c r="J1297" s="206">
        <v>621361</v>
      </c>
      <c r="K1297" s="206">
        <v>-621361</v>
      </c>
      <c r="L1297" s="194" t="s">
        <v>1379</v>
      </c>
    </row>
    <row r="1298" spans="1:12" x14ac:dyDescent="0.25">
      <c r="A1298" s="197" t="s">
        <v>1483</v>
      </c>
    </row>
    <row r="1299" spans="1:12" x14ac:dyDescent="0.25">
      <c r="A1299" s="197" t="s">
        <v>81</v>
      </c>
      <c r="G1299" s="198" t="s">
        <v>1370</v>
      </c>
      <c r="I1299" s="199">
        <v>0</v>
      </c>
      <c r="J1299" s="199">
        <v>0</v>
      </c>
      <c r="K1299" s="199">
        <v>0</v>
      </c>
    </row>
    <row r="1300" spans="1:12" x14ac:dyDescent="0.25">
      <c r="A1300" s="200" t="s">
        <v>82</v>
      </c>
      <c r="B1300" s="200" t="s">
        <v>83</v>
      </c>
      <c r="C1300" s="201" t="s">
        <v>84</v>
      </c>
      <c r="D1300" s="200" t="s">
        <v>85</v>
      </c>
      <c r="E1300" s="200" t="s">
        <v>86</v>
      </c>
      <c r="F1300" s="201" t="s">
        <v>87</v>
      </c>
      <c r="G1300" s="200" t="s">
        <v>88</v>
      </c>
      <c r="I1300" s="201" t="s">
        <v>1371</v>
      </c>
      <c r="J1300" s="201" t="s">
        <v>1372</v>
      </c>
      <c r="K1300" s="201" t="s">
        <v>89</v>
      </c>
    </row>
    <row r="1301" spans="1:12" x14ac:dyDescent="0.25">
      <c r="A1301" s="195">
        <v>23</v>
      </c>
      <c r="B1301" s="194" t="s">
        <v>81</v>
      </c>
      <c r="C1301" s="196">
        <v>58</v>
      </c>
      <c r="D1301" s="194" t="s">
        <v>1380</v>
      </c>
      <c r="F1301" s="196">
        <v>0</v>
      </c>
      <c r="G1301" s="194" t="s">
        <v>872</v>
      </c>
      <c r="J1301" s="195">
        <v>255148864</v>
      </c>
      <c r="K1301" s="202">
        <v>-255148864</v>
      </c>
      <c r="L1301" s="200" t="s">
        <v>1385</v>
      </c>
    </row>
    <row r="1302" spans="1:12" x14ac:dyDescent="0.25">
      <c r="G1302" s="203" t="s">
        <v>1374</v>
      </c>
      <c r="I1302" s="204">
        <v>0</v>
      </c>
      <c r="J1302" s="204">
        <v>255148864</v>
      </c>
      <c r="K1302" s="204">
        <v>-255148864</v>
      </c>
      <c r="L1302" s="205" t="s">
        <v>1385</v>
      </c>
    </row>
    <row r="1303" spans="1:12" x14ac:dyDescent="0.25">
      <c r="G1303" s="203" t="s">
        <v>1368</v>
      </c>
      <c r="I1303" s="206">
        <v>0</v>
      </c>
      <c r="J1303" s="206">
        <v>255148864</v>
      </c>
      <c r="K1303" s="206">
        <v>-255148864</v>
      </c>
      <c r="L1303" s="203" t="s">
        <v>1379</v>
      </c>
    </row>
    <row r="1304" spans="1:12" x14ac:dyDescent="0.25">
      <c r="A1304" s="190" t="s">
        <v>1484</v>
      </c>
      <c r="I1304" s="206">
        <v>0</v>
      </c>
      <c r="J1304" s="206">
        <v>255148864</v>
      </c>
      <c r="K1304" s="206">
        <v>-255148864</v>
      </c>
      <c r="L1304" s="194" t="s">
        <v>1379</v>
      </c>
    </row>
  </sheetData>
  <autoFilter ref="A11:L130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16"/>
  <sheetViews>
    <sheetView workbookViewId="0"/>
  </sheetViews>
  <sheetFormatPr baseColWidth="10" defaultRowHeight="15" x14ac:dyDescent="0.25"/>
  <cols>
    <col min="1" max="1" width="8.42578125" style="3" customWidth="1"/>
    <col min="2" max="2" width="34.85546875" style="3" bestFit="1" customWidth="1"/>
    <col min="3" max="3" width="1.42578125" style="3" customWidth="1"/>
    <col min="4" max="4" width="9.7109375" style="3" bestFit="1" customWidth="1"/>
    <col min="5" max="5" width="5.7109375" style="3" bestFit="1" customWidth="1"/>
    <col min="6" max="6" width="8.85546875" style="3" customWidth="1"/>
    <col min="7" max="7" width="4.5703125" style="3" bestFit="1" customWidth="1"/>
    <col min="8" max="8" width="51.140625" style="3" bestFit="1" customWidth="1"/>
    <col min="9" max="9" width="1.7109375" style="3" customWidth="1"/>
    <col min="10" max="11" width="10.85546875" style="3" bestFit="1" customWidth="1"/>
    <col min="12" max="16384" width="11.42578125" style="3"/>
  </cols>
  <sheetData>
    <row r="1" spans="1:11" x14ac:dyDescent="0.25">
      <c r="A1" s="4" t="s">
        <v>0</v>
      </c>
      <c r="B1" s="5" t="s">
        <v>1</v>
      </c>
      <c r="K1" s="134"/>
    </row>
    <row r="2" spans="1:11" x14ac:dyDescent="0.25">
      <c r="A2" s="4" t="s">
        <v>637</v>
      </c>
      <c r="B2" s="5" t="s">
        <v>3</v>
      </c>
      <c r="K2" s="134"/>
    </row>
    <row r="3" spans="1:11" x14ac:dyDescent="0.25">
      <c r="A3" s="4" t="s">
        <v>4</v>
      </c>
      <c r="B3" s="5" t="s">
        <v>5</v>
      </c>
    </row>
    <row r="4" spans="1:11" x14ac:dyDescent="0.25">
      <c r="A4" s="4" t="s">
        <v>7</v>
      </c>
      <c r="B4" s="5" t="s">
        <v>8</v>
      </c>
    </row>
    <row r="7" spans="1:11" ht="20.25" x14ac:dyDescent="0.25">
      <c r="F7" s="187" t="s">
        <v>638</v>
      </c>
    </row>
    <row r="9" spans="1:11" x14ac:dyDescent="0.25">
      <c r="F9" s="188" t="s">
        <v>639</v>
      </c>
    </row>
    <row r="11" spans="1:11" x14ac:dyDescent="0.25">
      <c r="A11" s="189" t="s">
        <v>640</v>
      </c>
    </row>
    <row r="14" spans="1:11" x14ac:dyDescent="0.25">
      <c r="A14" s="190" t="s">
        <v>641</v>
      </c>
      <c r="D14" s="191" t="s">
        <v>642</v>
      </c>
      <c r="E14" s="190" t="s">
        <v>643</v>
      </c>
    </row>
    <row r="15" spans="1:11" x14ac:dyDescent="0.25">
      <c r="A15" s="192" t="s">
        <v>109</v>
      </c>
      <c r="B15" s="192" t="s">
        <v>110</v>
      </c>
      <c r="D15" s="188" t="s">
        <v>644</v>
      </c>
      <c r="E15" s="192" t="s">
        <v>86</v>
      </c>
      <c r="F15" s="193" t="s">
        <v>645</v>
      </c>
      <c r="G15" s="192" t="s">
        <v>646</v>
      </c>
      <c r="H15" s="192" t="s">
        <v>298</v>
      </c>
      <c r="J15" s="193" t="s">
        <v>647</v>
      </c>
      <c r="K15" s="193" t="s">
        <v>648</v>
      </c>
    </row>
    <row r="18" spans="1:10" x14ac:dyDescent="0.25">
      <c r="A18" s="194" t="s">
        <v>649</v>
      </c>
      <c r="B18" s="194" t="s">
        <v>186</v>
      </c>
      <c r="H18" s="194" t="s">
        <v>650</v>
      </c>
      <c r="J18" s="195">
        <v>500000</v>
      </c>
    </row>
    <row r="19" spans="1:10" x14ac:dyDescent="0.25">
      <c r="A19" s="194" t="s">
        <v>9</v>
      </c>
      <c r="B19" s="194" t="s">
        <v>10</v>
      </c>
      <c r="H19" s="194" t="s">
        <v>650</v>
      </c>
      <c r="J19" s="195">
        <v>17097071</v>
      </c>
    </row>
    <row r="20" spans="1:10" x14ac:dyDescent="0.25">
      <c r="A20" s="194" t="s">
        <v>11</v>
      </c>
      <c r="B20" s="194" t="s">
        <v>12</v>
      </c>
      <c r="H20" s="194" t="s">
        <v>650</v>
      </c>
      <c r="J20" s="195">
        <v>978340</v>
      </c>
    </row>
    <row r="21" spans="1:10" x14ac:dyDescent="0.25">
      <c r="A21" s="194" t="s">
        <v>651</v>
      </c>
      <c r="B21" s="194" t="s">
        <v>141</v>
      </c>
      <c r="H21" s="194" t="s">
        <v>650</v>
      </c>
      <c r="J21" s="195">
        <v>2258708</v>
      </c>
    </row>
    <row r="22" spans="1:10" x14ac:dyDescent="0.25">
      <c r="A22" s="194" t="s">
        <v>652</v>
      </c>
      <c r="B22" s="194" t="s">
        <v>165</v>
      </c>
      <c r="H22" s="194" t="s">
        <v>650</v>
      </c>
      <c r="J22" s="195">
        <v>51087</v>
      </c>
    </row>
    <row r="23" spans="1:10" x14ac:dyDescent="0.25">
      <c r="A23" s="194" t="s">
        <v>653</v>
      </c>
      <c r="B23" s="194" t="s">
        <v>178</v>
      </c>
      <c r="H23" s="194" t="s">
        <v>650</v>
      </c>
      <c r="J23" s="195">
        <v>3841</v>
      </c>
    </row>
    <row r="24" spans="1:10" x14ac:dyDescent="0.25">
      <c r="A24" s="194" t="s">
        <v>15</v>
      </c>
      <c r="B24" s="194" t="s">
        <v>16</v>
      </c>
      <c r="H24" s="194" t="s">
        <v>650</v>
      </c>
      <c r="J24" s="195">
        <v>216721</v>
      </c>
    </row>
    <row r="25" spans="1:10" x14ac:dyDescent="0.25">
      <c r="A25" s="194" t="s">
        <v>654</v>
      </c>
      <c r="B25" s="194" t="s">
        <v>17</v>
      </c>
      <c r="H25" s="194" t="s">
        <v>650</v>
      </c>
      <c r="J25" s="195">
        <v>50000000</v>
      </c>
    </row>
    <row r="26" spans="1:10" x14ac:dyDescent="0.25">
      <c r="A26" s="194" t="s">
        <v>655</v>
      </c>
      <c r="B26" s="194" t="s">
        <v>120</v>
      </c>
      <c r="H26" s="194" t="s">
        <v>650</v>
      </c>
      <c r="J26" s="195">
        <v>26026592</v>
      </c>
    </row>
    <row r="27" spans="1:10" x14ac:dyDescent="0.25">
      <c r="A27" s="194" t="s">
        <v>18</v>
      </c>
      <c r="B27" s="194" t="s">
        <v>19</v>
      </c>
      <c r="H27" s="194" t="s">
        <v>650</v>
      </c>
      <c r="J27" s="195">
        <v>55298213</v>
      </c>
    </row>
    <row r="28" spans="1:10" x14ac:dyDescent="0.25">
      <c r="A28" s="194" t="s">
        <v>20</v>
      </c>
      <c r="B28" s="194" t="s">
        <v>21</v>
      </c>
      <c r="H28" s="194" t="s">
        <v>650</v>
      </c>
      <c r="J28" s="195">
        <v>2000000</v>
      </c>
    </row>
    <row r="29" spans="1:10" x14ac:dyDescent="0.25">
      <c r="A29" s="194" t="s">
        <v>26</v>
      </c>
      <c r="B29" s="194" t="s">
        <v>27</v>
      </c>
      <c r="H29" s="194" t="s">
        <v>650</v>
      </c>
      <c r="J29" s="195">
        <v>1810148492</v>
      </c>
    </row>
    <row r="30" spans="1:10" x14ac:dyDescent="0.25">
      <c r="A30" s="194" t="s">
        <v>28</v>
      </c>
      <c r="B30" s="194" t="s">
        <v>29</v>
      </c>
      <c r="H30" s="194" t="s">
        <v>650</v>
      </c>
      <c r="J30" s="195">
        <v>477367027</v>
      </c>
    </row>
    <row r="31" spans="1:10" x14ac:dyDescent="0.25">
      <c r="A31" s="194" t="s">
        <v>656</v>
      </c>
      <c r="B31" s="194" t="s">
        <v>143</v>
      </c>
      <c r="H31" s="194" t="s">
        <v>650</v>
      </c>
      <c r="J31" s="195">
        <v>1285795</v>
      </c>
    </row>
    <row r="32" spans="1:10" x14ac:dyDescent="0.25">
      <c r="A32" s="194" t="s">
        <v>30</v>
      </c>
      <c r="B32" s="194" t="s">
        <v>31</v>
      </c>
      <c r="H32" s="194" t="s">
        <v>650</v>
      </c>
      <c r="J32" s="195">
        <v>50513160</v>
      </c>
    </row>
    <row r="33" spans="1:11" x14ac:dyDescent="0.25">
      <c r="A33" s="194" t="s">
        <v>32</v>
      </c>
      <c r="B33" s="194" t="s">
        <v>33</v>
      </c>
      <c r="H33" s="194" t="s">
        <v>650</v>
      </c>
      <c r="J33" s="195">
        <v>631920</v>
      </c>
    </row>
    <row r="34" spans="1:11" x14ac:dyDescent="0.25">
      <c r="A34" s="194" t="s">
        <v>34</v>
      </c>
      <c r="B34" s="194" t="s">
        <v>35</v>
      </c>
      <c r="H34" s="194" t="s">
        <v>650</v>
      </c>
      <c r="K34" s="195">
        <v>20832651</v>
      </c>
    </row>
    <row r="35" spans="1:11" x14ac:dyDescent="0.25">
      <c r="A35" s="194" t="s">
        <v>36</v>
      </c>
      <c r="B35" s="194" t="s">
        <v>37</v>
      </c>
      <c r="H35" s="194" t="s">
        <v>650</v>
      </c>
      <c r="K35" s="195">
        <v>100</v>
      </c>
    </row>
    <row r="36" spans="1:11" x14ac:dyDescent="0.25">
      <c r="A36" s="194" t="s">
        <v>38</v>
      </c>
      <c r="B36" s="194" t="s">
        <v>39</v>
      </c>
      <c r="H36" s="194" t="s">
        <v>650</v>
      </c>
      <c r="K36" s="195">
        <v>106226</v>
      </c>
    </row>
    <row r="37" spans="1:11" x14ac:dyDescent="0.25">
      <c r="A37" s="194" t="s">
        <v>657</v>
      </c>
      <c r="B37" s="194" t="s">
        <v>144</v>
      </c>
      <c r="H37" s="194" t="s">
        <v>650</v>
      </c>
      <c r="K37" s="195">
        <v>10000</v>
      </c>
    </row>
    <row r="38" spans="1:11" x14ac:dyDescent="0.25">
      <c r="A38" s="194" t="s">
        <v>658</v>
      </c>
      <c r="B38" s="194" t="s">
        <v>136</v>
      </c>
      <c r="H38" s="194" t="s">
        <v>650</v>
      </c>
      <c r="K38" s="195">
        <v>29731618</v>
      </c>
    </row>
    <row r="39" spans="1:11" x14ac:dyDescent="0.25">
      <c r="A39" s="194" t="s">
        <v>659</v>
      </c>
      <c r="B39" s="194" t="s">
        <v>211</v>
      </c>
      <c r="H39" s="194" t="s">
        <v>650</v>
      </c>
      <c r="K39" s="195">
        <v>7769135</v>
      </c>
    </row>
    <row r="40" spans="1:11" x14ac:dyDescent="0.25">
      <c r="A40" s="194" t="s">
        <v>54</v>
      </c>
      <c r="B40" s="194" t="s">
        <v>55</v>
      </c>
      <c r="H40" s="194" t="s">
        <v>650</v>
      </c>
      <c r="K40" s="195">
        <v>1422915</v>
      </c>
    </row>
    <row r="41" spans="1:11" x14ac:dyDescent="0.25">
      <c r="A41" s="194" t="s">
        <v>56</v>
      </c>
      <c r="B41" s="194" t="s">
        <v>57</v>
      </c>
      <c r="H41" s="194" t="s">
        <v>650</v>
      </c>
      <c r="K41" s="195">
        <v>209800</v>
      </c>
    </row>
    <row r="42" spans="1:11" x14ac:dyDescent="0.25">
      <c r="A42" s="194" t="s">
        <v>58</v>
      </c>
      <c r="B42" s="194" t="s">
        <v>59</v>
      </c>
      <c r="H42" s="194" t="s">
        <v>650</v>
      </c>
      <c r="K42" s="195">
        <v>2414856190</v>
      </c>
    </row>
    <row r="43" spans="1:11" x14ac:dyDescent="0.25">
      <c r="A43" s="194" t="s">
        <v>60</v>
      </c>
      <c r="B43" s="194" t="s">
        <v>61</v>
      </c>
      <c r="H43" s="194" t="s">
        <v>650</v>
      </c>
      <c r="K43" s="195">
        <v>969602156</v>
      </c>
    </row>
    <row r="44" spans="1:11" x14ac:dyDescent="0.25">
      <c r="A44" s="194" t="s">
        <v>62</v>
      </c>
      <c r="B44" s="194" t="s">
        <v>63</v>
      </c>
      <c r="H44" s="194" t="s">
        <v>650</v>
      </c>
      <c r="J44" s="195">
        <v>1664328607</v>
      </c>
    </row>
    <row r="45" spans="1:11" x14ac:dyDescent="0.25">
      <c r="A45" s="194" t="s">
        <v>660</v>
      </c>
      <c r="B45" s="194" t="s">
        <v>212</v>
      </c>
      <c r="H45" s="194" t="s">
        <v>650</v>
      </c>
      <c r="K45" s="195">
        <v>786953702</v>
      </c>
    </row>
    <row r="46" spans="1:11" x14ac:dyDescent="0.25">
      <c r="A46" s="194" t="s">
        <v>62</v>
      </c>
      <c r="B46" s="194" t="s">
        <v>63</v>
      </c>
      <c r="H46" s="194" t="s">
        <v>650</v>
      </c>
      <c r="J46" s="195">
        <v>72788919</v>
      </c>
    </row>
    <row r="47" spans="1:11" x14ac:dyDescent="0.25">
      <c r="A47" s="190" t="s">
        <v>661</v>
      </c>
      <c r="J47" s="195">
        <v>4231494493</v>
      </c>
      <c r="K47" s="195">
        <v>4231494493</v>
      </c>
    </row>
    <row r="50" spans="1:11" x14ac:dyDescent="0.25">
      <c r="A50" s="190" t="s">
        <v>662</v>
      </c>
      <c r="D50" s="191" t="s">
        <v>663</v>
      </c>
      <c r="E50" s="190" t="s">
        <v>664</v>
      </c>
    </row>
    <row r="51" spans="1:11" x14ac:dyDescent="0.25">
      <c r="A51" s="192" t="s">
        <v>109</v>
      </c>
      <c r="B51" s="192" t="s">
        <v>110</v>
      </c>
      <c r="D51" s="188" t="s">
        <v>644</v>
      </c>
      <c r="E51" s="192" t="s">
        <v>86</v>
      </c>
      <c r="F51" s="193" t="s">
        <v>645</v>
      </c>
      <c r="G51" s="192" t="s">
        <v>646</v>
      </c>
      <c r="H51" s="192" t="s">
        <v>298</v>
      </c>
      <c r="J51" s="193" t="s">
        <v>647</v>
      </c>
      <c r="K51" s="193" t="s">
        <v>648</v>
      </c>
    </row>
    <row r="54" spans="1:11" x14ac:dyDescent="0.25">
      <c r="A54" s="194" t="s">
        <v>9</v>
      </c>
      <c r="B54" s="194" t="s">
        <v>10</v>
      </c>
      <c r="F54" s="196">
        <v>1</v>
      </c>
      <c r="H54" s="194" t="s">
        <v>665</v>
      </c>
      <c r="J54" s="195">
        <v>10000</v>
      </c>
    </row>
    <row r="55" spans="1:11" x14ac:dyDescent="0.25">
      <c r="A55" s="194" t="s">
        <v>666</v>
      </c>
      <c r="B55" s="194" t="s">
        <v>78</v>
      </c>
      <c r="D55" s="194" t="s">
        <v>667</v>
      </c>
      <c r="H55" s="194" t="s">
        <v>665</v>
      </c>
      <c r="K55" s="195">
        <v>10000</v>
      </c>
    </row>
    <row r="56" spans="1:11" x14ac:dyDescent="0.25">
      <c r="A56" s="190" t="s">
        <v>668</v>
      </c>
      <c r="J56" s="195">
        <v>10000</v>
      </c>
      <c r="K56" s="195">
        <v>10000</v>
      </c>
    </row>
    <row r="59" spans="1:11" x14ac:dyDescent="0.25">
      <c r="A59" s="190" t="s">
        <v>669</v>
      </c>
      <c r="D59" s="191" t="s">
        <v>663</v>
      </c>
      <c r="E59" s="190" t="s">
        <v>664</v>
      </c>
    </row>
    <row r="60" spans="1:11" x14ac:dyDescent="0.25">
      <c r="A60" s="192" t="s">
        <v>109</v>
      </c>
      <c r="B60" s="192" t="s">
        <v>110</v>
      </c>
      <c r="D60" s="188" t="s">
        <v>644</v>
      </c>
      <c r="E60" s="192" t="s">
        <v>86</v>
      </c>
      <c r="F60" s="193" t="s">
        <v>645</v>
      </c>
      <c r="G60" s="192" t="s">
        <v>646</v>
      </c>
      <c r="H60" s="192" t="s">
        <v>298</v>
      </c>
      <c r="J60" s="193" t="s">
        <v>647</v>
      </c>
      <c r="K60" s="193" t="s">
        <v>648</v>
      </c>
    </row>
    <row r="63" spans="1:11" x14ac:dyDescent="0.25">
      <c r="A63" s="194" t="s">
        <v>9</v>
      </c>
      <c r="B63" s="194" t="s">
        <v>10</v>
      </c>
      <c r="F63" s="196">
        <v>1</v>
      </c>
      <c r="H63" s="194" t="s">
        <v>670</v>
      </c>
      <c r="J63" s="195">
        <v>50000</v>
      </c>
    </row>
    <row r="64" spans="1:11" x14ac:dyDescent="0.25">
      <c r="A64" s="194" t="s">
        <v>666</v>
      </c>
      <c r="B64" s="194" t="s">
        <v>78</v>
      </c>
      <c r="D64" s="194" t="s">
        <v>667</v>
      </c>
      <c r="H64" s="194" t="s">
        <v>670</v>
      </c>
      <c r="K64" s="195">
        <v>50000</v>
      </c>
    </row>
    <row r="65" spans="1:11" x14ac:dyDescent="0.25">
      <c r="A65" s="190" t="s">
        <v>671</v>
      </c>
      <c r="J65" s="195">
        <v>50000</v>
      </c>
      <c r="K65" s="195">
        <v>50000</v>
      </c>
    </row>
    <row r="68" spans="1:11" x14ac:dyDescent="0.25">
      <c r="A68" s="190" t="s">
        <v>672</v>
      </c>
      <c r="D68" s="191" t="s">
        <v>663</v>
      </c>
      <c r="E68" s="190" t="s">
        <v>664</v>
      </c>
    </row>
    <row r="69" spans="1:11" x14ac:dyDescent="0.25">
      <c r="A69" s="192" t="s">
        <v>109</v>
      </c>
      <c r="B69" s="192" t="s">
        <v>110</v>
      </c>
      <c r="D69" s="188" t="s">
        <v>644</v>
      </c>
      <c r="E69" s="192" t="s">
        <v>86</v>
      </c>
      <c r="F69" s="193" t="s">
        <v>645</v>
      </c>
      <c r="G69" s="192" t="s">
        <v>646</v>
      </c>
      <c r="H69" s="192" t="s">
        <v>298</v>
      </c>
      <c r="J69" s="193" t="s">
        <v>647</v>
      </c>
      <c r="K69" s="193" t="s">
        <v>648</v>
      </c>
    </row>
    <row r="72" spans="1:11" x14ac:dyDescent="0.25">
      <c r="A72" s="194" t="s">
        <v>11</v>
      </c>
      <c r="B72" s="194" t="s">
        <v>12</v>
      </c>
      <c r="F72" s="196">
        <v>1</v>
      </c>
      <c r="H72" s="194" t="s">
        <v>673</v>
      </c>
      <c r="J72" s="195">
        <v>175000</v>
      </c>
    </row>
    <row r="73" spans="1:11" x14ac:dyDescent="0.25">
      <c r="A73" s="194" t="s">
        <v>674</v>
      </c>
      <c r="B73" s="194" t="s">
        <v>79</v>
      </c>
      <c r="D73" s="194" t="s">
        <v>667</v>
      </c>
      <c r="H73" s="194" t="s">
        <v>673</v>
      </c>
      <c r="K73" s="195">
        <v>175000</v>
      </c>
    </row>
    <row r="74" spans="1:11" x14ac:dyDescent="0.25">
      <c r="A74" s="190" t="s">
        <v>675</v>
      </c>
      <c r="J74" s="195">
        <v>175000</v>
      </c>
      <c r="K74" s="195">
        <v>175000</v>
      </c>
    </row>
    <row r="77" spans="1:11" x14ac:dyDescent="0.25">
      <c r="A77" s="190" t="s">
        <v>676</v>
      </c>
      <c r="D77" s="191" t="s">
        <v>663</v>
      </c>
      <c r="E77" s="190" t="s">
        <v>677</v>
      </c>
    </row>
    <row r="78" spans="1:11" x14ac:dyDescent="0.25">
      <c r="A78" s="192" t="s">
        <v>109</v>
      </c>
      <c r="B78" s="192" t="s">
        <v>110</v>
      </c>
      <c r="D78" s="188" t="s">
        <v>644</v>
      </c>
      <c r="E78" s="192" t="s">
        <v>86</v>
      </c>
      <c r="F78" s="193" t="s">
        <v>645</v>
      </c>
      <c r="G78" s="192" t="s">
        <v>646</v>
      </c>
      <c r="H78" s="192" t="s">
        <v>298</v>
      </c>
      <c r="J78" s="193" t="s">
        <v>647</v>
      </c>
      <c r="K78" s="193" t="s">
        <v>648</v>
      </c>
    </row>
    <row r="81" spans="1:11" x14ac:dyDescent="0.25">
      <c r="A81" s="194" t="s">
        <v>9</v>
      </c>
      <c r="B81" s="194" t="s">
        <v>10</v>
      </c>
      <c r="F81" s="196">
        <v>1</v>
      </c>
      <c r="H81" s="194" t="s">
        <v>678</v>
      </c>
      <c r="J81" s="195">
        <v>40000</v>
      </c>
    </row>
    <row r="82" spans="1:11" x14ac:dyDescent="0.25">
      <c r="A82" s="194" t="s">
        <v>666</v>
      </c>
      <c r="B82" s="194" t="s">
        <v>78</v>
      </c>
      <c r="D82" s="194" t="s">
        <v>667</v>
      </c>
      <c r="H82" s="194" t="s">
        <v>678</v>
      </c>
      <c r="K82" s="195">
        <v>40000</v>
      </c>
    </row>
    <row r="83" spans="1:11" x14ac:dyDescent="0.25">
      <c r="A83" s="190" t="s">
        <v>679</v>
      </c>
      <c r="J83" s="195">
        <v>40000</v>
      </c>
      <c r="K83" s="195">
        <v>40000</v>
      </c>
    </row>
    <row r="86" spans="1:11" x14ac:dyDescent="0.25">
      <c r="A86" s="190" t="s">
        <v>680</v>
      </c>
      <c r="D86" s="191" t="s">
        <v>663</v>
      </c>
      <c r="E86" s="190" t="s">
        <v>677</v>
      </c>
    </row>
    <row r="87" spans="1:11" x14ac:dyDescent="0.25">
      <c r="A87" s="192" t="s">
        <v>109</v>
      </c>
      <c r="B87" s="192" t="s">
        <v>110</v>
      </c>
      <c r="D87" s="188" t="s">
        <v>644</v>
      </c>
      <c r="E87" s="192" t="s">
        <v>86</v>
      </c>
      <c r="F87" s="193" t="s">
        <v>645</v>
      </c>
      <c r="G87" s="192" t="s">
        <v>646</v>
      </c>
      <c r="H87" s="192" t="s">
        <v>298</v>
      </c>
      <c r="J87" s="193" t="s">
        <v>647</v>
      </c>
      <c r="K87" s="193" t="s">
        <v>648</v>
      </c>
    </row>
    <row r="90" spans="1:11" x14ac:dyDescent="0.25">
      <c r="A90" s="194" t="s">
        <v>11</v>
      </c>
      <c r="B90" s="194" t="s">
        <v>12</v>
      </c>
      <c r="F90" s="196">
        <v>1</v>
      </c>
      <c r="H90" s="194" t="s">
        <v>681</v>
      </c>
      <c r="J90" s="195">
        <v>50000</v>
      </c>
    </row>
    <row r="91" spans="1:11" x14ac:dyDescent="0.25">
      <c r="A91" s="194" t="s">
        <v>674</v>
      </c>
      <c r="B91" s="194" t="s">
        <v>79</v>
      </c>
      <c r="D91" s="194" t="s">
        <v>667</v>
      </c>
      <c r="H91" s="194" t="s">
        <v>681</v>
      </c>
      <c r="K91" s="195">
        <v>50000</v>
      </c>
    </row>
    <row r="92" spans="1:11" x14ac:dyDescent="0.25">
      <c r="A92" s="190" t="s">
        <v>682</v>
      </c>
      <c r="J92" s="195">
        <v>50000</v>
      </c>
      <c r="K92" s="195">
        <v>50000</v>
      </c>
    </row>
    <row r="95" spans="1:11" x14ac:dyDescent="0.25">
      <c r="A95" s="190" t="s">
        <v>683</v>
      </c>
      <c r="D95" s="191" t="s">
        <v>684</v>
      </c>
      <c r="E95" s="190" t="s">
        <v>685</v>
      </c>
    </row>
    <row r="96" spans="1:11" x14ac:dyDescent="0.25">
      <c r="A96" s="192" t="s">
        <v>109</v>
      </c>
      <c r="B96" s="192" t="s">
        <v>110</v>
      </c>
      <c r="D96" s="188" t="s">
        <v>644</v>
      </c>
      <c r="E96" s="192" t="s">
        <v>86</v>
      </c>
      <c r="F96" s="193" t="s">
        <v>645</v>
      </c>
      <c r="G96" s="192" t="s">
        <v>646</v>
      </c>
      <c r="H96" s="192" t="s">
        <v>298</v>
      </c>
      <c r="J96" s="193" t="s">
        <v>647</v>
      </c>
      <c r="K96" s="193" t="s">
        <v>648</v>
      </c>
    </row>
    <row r="99" spans="1:11" x14ac:dyDescent="0.25">
      <c r="A99" s="194" t="s">
        <v>36</v>
      </c>
      <c r="B99" s="194" t="s">
        <v>37</v>
      </c>
      <c r="E99" s="194" t="s">
        <v>443</v>
      </c>
      <c r="F99" s="196">
        <v>6496277</v>
      </c>
      <c r="H99" s="194" t="s">
        <v>686</v>
      </c>
      <c r="J99" s="195">
        <v>287199</v>
      </c>
    </row>
    <row r="100" spans="1:11" x14ac:dyDescent="0.25">
      <c r="A100" s="194" t="s">
        <v>9</v>
      </c>
      <c r="B100" s="194" t="s">
        <v>10</v>
      </c>
      <c r="F100" s="196">
        <v>4531868</v>
      </c>
      <c r="H100" s="194" t="s">
        <v>686</v>
      </c>
      <c r="K100" s="195">
        <v>287199</v>
      </c>
    </row>
    <row r="101" spans="1:11" x14ac:dyDescent="0.25">
      <c r="A101" s="190" t="s">
        <v>687</v>
      </c>
      <c r="J101" s="195">
        <v>287199</v>
      </c>
      <c r="K101" s="195">
        <v>287199</v>
      </c>
    </row>
    <row r="104" spans="1:11" x14ac:dyDescent="0.25">
      <c r="A104" s="190" t="s">
        <v>688</v>
      </c>
      <c r="D104" s="191" t="s">
        <v>684</v>
      </c>
      <c r="E104" s="190" t="s">
        <v>685</v>
      </c>
    </row>
    <row r="105" spans="1:11" x14ac:dyDescent="0.25">
      <c r="A105" s="192" t="s">
        <v>109</v>
      </c>
      <c r="B105" s="192" t="s">
        <v>110</v>
      </c>
      <c r="D105" s="188" t="s">
        <v>644</v>
      </c>
      <c r="E105" s="192" t="s">
        <v>86</v>
      </c>
      <c r="F105" s="193" t="s">
        <v>645</v>
      </c>
      <c r="G105" s="192" t="s">
        <v>646</v>
      </c>
      <c r="H105" s="192" t="s">
        <v>298</v>
      </c>
      <c r="J105" s="193" t="s">
        <v>647</v>
      </c>
      <c r="K105" s="193" t="s">
        <v>648</v>
      </c>
    </row>
    <row r="108" spans="1:11" x14ac:dyDescent="0.25">
      <c r="A108" s="194" t="s">
        <v>36</v>
      </c>
      <c r="B108" s="194" t="s">
        <v>37</v>
      </c>
      <c r="E108" s="194" t="s">
        <v>443</v>
      </c>
      <c r="F108" s="196">
        <v>6496278</v>
      </c>
      <c r="H108" s="194" t="s">
        <v>689</v>
      </c>
      <c r="J108" s="195">
        <v>171136</v>
      </c>
    </row>
    <row r="109" spans="1:11" x14ac:dyDescent="0.25">
      <c r="A109" s="194" t="s">
        <v>9</v>
      </c>
      <c r="B109" s="194" t="s">
        <v>10</v>
      </c>
      <c r="F109" s="196">
        <v>4531869</v>
      </c>
      <c r="H109" s="194" t="s">
        <v>689</v>
      </c>
      <c r="K109" s="195">
        <v>171136</v>
      </c>
    </row>
    <row r="110" spans="1:11" x14ac:dyDescent="0.25">
      <c r="A110" s="190" t="s">
        <v>690</v>
      </c>
      <c r="J110" s="195">
        <v>171136</v>
      </c>
      <c r="K110" s="195">
        <v>171136</v>
      </c>
    </row>
    <row r="113" spans="1:11" x14ac:dyDescent="0.25">
      <c r="A113" s="190" t="s">
        <v>691</v>
      </c>
      <c r="D113" s="191" t="s">
        <v>663</v>
      </c>
      <c r="E113" s="190" t="s">
        <v>685</v>
      </c>
    </row>
    <row r="114" spans="1:11" x14ac:dyDescent="0.25">
      <c r="A114" s="192" t="s">
        <v>109</v>
      </c>
      <c r="B114" s="192" t="s">
        <v>110</v>
      </c>
      <c r="D114" s="188" t="s">
        <v>644</v>
      </c>
      <c r="E114" s="192" t="s">
        <v>86</v>
      </c>
      <c r="F114" s="193" t="s">
        <v>645</v>
      </c>
      <c r="G114" s="192" t="s">
        <v>646</v>
      </c>
      <c r="H114" s="192" t="s">
        <v>298</v>
      </c>
      <c r="J114" s="193" t="s">
        <v>647</v>
      </c>
      <c r="K114" s="193" t="s">
        <v>648</v>
      </c>
    </row>
    <row r="117" spans="1:11" x14ac:dyDescent="0.25">
      <c r="A117" s="194" t="s">
        <v>9</v>
      </c>
      <c r="B117" s="194" t="s">
        <v>10</v>
      </c>
      <c r="F117" s="196">
        <v>1</v>
      </c>
      <c r="H117" s="194" t="s">
        <v>692</v>
      </c>
      <c r="J117" s="195">
        <v>150000</v>
      </c>
    </row>
    <row r="118" spans="1:11" x14ac:dyDescent="0.25">
      <c r="A118" s="194" t="s">
        <v>674</v>
      </c>
      <c r="B118" s="194" t="s">
        <v>79</v>
      </c>
      <c r="D118" s="194" t="s">
        <v>667</v>
      </c>
      <c r="H118" s="194" t="s">
        <v>692</v>
      </c>
      <c r="K118" s="195">
        <v>150000</v>
      </c>
    </row>
    <row r="119" spans="1:11" x14ac:dyDescent="0.25">
      <c r="A119" s="190" t="s">
        <v>693</v>
      </c>
      <c r="J119" s="195">
        <v>150000</v>
      </c>
      <c r="K119" s="195">
        <v>150000</v>
      </c>
    </row>
    <row r="122" spans="1:11" x14ac:dyDescent="0.25">
      <c r="A122" s="190" t="s">
        <v>694</v>
      </c>
      <c r="D122" s="191" t="s">
        <v>663</v>
      </c>
      <c r="E122" s="190" t="s">
        <v>685</v>
      </c>
    </row>
    <row r="123" spans="1:11" x14ac:dyDescent="0.25">
      <c r="A123" s="192" t="s">
        <v>109</v>
      </c>
      <c r="B123" s="192" t="s">
        <v>110</v>
      </c>
      <c r="D123" s="188" t="s">
        <v>644</v>
      </c>
      <c r="E123" s="192" t="s">
        <v>86</v>
      </c>
      <c r="F123" s="193" t="s">
        <v>645</v>
      </c>
      <c r="G123" s="192" t="s">
        <v>646</v>
      </c>
      <c r="H123" s="192" t="s">
        <v>298</v>
      </c>
      <c r="J123" s="193" t="s">
        <v>647</v>
      </c>
      <c r="K123" s="193" t="s">
        <v>648</v>
      </c>
    </row>
    <row r="126" spans="1:11" x14ac:dyDescent="0.25">
      <c r="A126" s="194" t="s">
        <v>11</v>
      </c>
      <c r="B126" s="194" t="s">
        <v>12</v>
      </c>
      <c r="F126" s="196">
        <v>1</v>
      </c>
      <c r="H126" s="194" t="s">
        <v>695</v>
      </c>
      <c r="J126" s="195">
        <v>10000</v>
      </c>
    </row>
    <row r="127" spans="1:11" x14ac:dyDescent="0.25">
      <c r="A127" s="194" t="s">
        <v>674</v>
      </c>
      <c r="B127" s="194" t="s">
        <v>79</v>
      </c>
      <c r="D127" s="194" t="s">
        <v>667</v>
      </c>
      <c r="H127" s="194" t="s">
        <v>695</v>
      </c>
      <c r="K127" s="195">
        <v>10000</v>
      </c>
    </row>
    <row r="128" spans="1:11" x14ac:dyDescent="0.25">
      <c r="A128" s="190" t="s">
        <v>696</v>
      </c>
      <c r="J128" s="195">
        <v>10000</v>
      </c>
      <c r="K128" s="195">
        <v>10000</v>
      </c>
    </row>
    <row r="131" spans="1:11" x14ac:dyDescent="0.25">
      <c r="A131" s="190" t="s">
        <v>697</v>
      </c>
      <c r="D131" s="191" t="s">
        <v>684</v>
      </c>
      <c r="E131" s="190" t="s">
        <v>698</v>
      </c>
    </row>
    <row r="132" spans="1:11" x14ac:dyDescent="0.25">
      <c r="A132" s="192" t="s">
        <v>109</v>
      </c>
      <c r="B132" s="192" t="s">
        <v>110</v>
      </c>
      <c r="D132" s="188" t="s">
        <v>644</v>
      </c>
      <c r="E132" s="192" t="s">
        <v>86</v>
      </c>
      <c r="F132" s="193" t="s">
        <v>645</v>
      </c>
      <c r="G132" s="192" t="s">
        <v>646</v>
      </c>
      <c r="H132" s="192" t="s">
        <v>298</v>
      </c>
      <c r="J132" s="193" t="s">
        <v>647</v>
      </c>
      <c r="K132" s="193" t="s">
        <v>648</v>
      </c>
    </row>
    <row r="135" spans="1:11" x14ac:dyDescent="0.25">
      <c r="A135" s="194" t="s">
        <v>15</v>
      </c>
      <c r="B135" s="194" t="s">
        <v>16</v>
      </c>
      <c r="E135" s="194" t="s">
        <v>412</v>
      </c>
      <c r="F135" s="196">
        <v>201701</v>
      </c>
      <c r="H135" s="194" t="s">
        <v>699</v>
      </c>
      <c r="J135" s="195">
        <v>1000000</v>
      </c>
    </row>
    <row r="136" spans="1:11" x14ac:dyDescent="0.25">
      <c r="A136" s="194" t="s">
        <v>651</v>
      </c>
      <c r="B136" s="194" t="s">
        <v>141</v>
      </c>
      <c r="F136" s="196">
        <v>459</v>
      </c>
      <c r="H136" s="194" t="s">
        <v>699</v>
      </c>
      <c r="K136" s="195">
        <v>1000000</v>
      </c>
    </row>
    <row r="137" spans="1:11" x14ac:dyDescent="0.25">
      <c r="A137" s="190" t="s">
        <v>700</v>
      </c>
      <c r="J137" s="195">
        <v>1000000</v>
      </c>
      <c r="K137" s="195">
        <v>1000000</v>
      </c>
    </row>
    <row r="140" spans="1:11" x14ac:dyDescent="0.25">
      <c r="A140" s="190" t="s">
        <v>701</v>
      </c>
      <c r="D140" s="191" t="s">
        <v>684</v>
      </c>
      <c r="E140" s="190" t="s">
        <v>698</v>
      </c>
    </row>
    <row r="141" spans="1:11" x14ac:dyDescent="0.25">
      <c r="A141" s="192" t="s">
        <v>109</v>
      </c>
      <c r="B141" s="192" t="s">
        <v>110</v>
      </c>
      <c r="D141" s="188" t="s">
        <v>644</v>
      </c>
      <c r="E141" s="192" t="s">
        <v>86</v>
      </c>
      <c r="F141" s="193" t="s">
        <v>645</v>
      </c>
      <c r="G141" s="192" t="s">
        <v>646</v>
      </c>
      <c r="H141" s="192" t="s">
        <v>298</v>
      </c>
      <c r="J141" s="193" t="s">
        <v>647</v>
      </c>
      <c r="K141" s="193" t="s">
        <v>648</v>
      </c>
    </row>
    <row r="144" spans="1:11" x14ac:dyDescent="0.25">
      <c r="A144" s="194" t="s">
        <v>15</v>
      </c>
      <c r="B144" s="194" t="s">
        <v>16</v>
      </c>
      <c r="E144" s="194" t="s">
        <v>412</v>
      </c>
      <c r="F144" s="196">
        <v>201702</v>
      </c>
      <c r="H144" s="194" t="s">
        <v>702</v>
      </c>
      <c r="J144" s="195">
        <v>1000000</v>
      </c>
    </row>
    <row r="145" spans="1:11" x14ac:dyDescent="0.25">
      <c r="A145" s="194" t="s">
        <v>651</v>
      </c>
      <c r="B145" s="194" t="s">
        <v>141</v>
      </c>
      <c r="F145" s="196">
        <v>460</v>
      </c>
      <c r="H145" s="194" t="s">
        <v>702</v>
      </c>
      <c r="K145" s="195">
        <v>1000000</v>
      </c>
    </row>
    <row r="146" spans="1:11" x14ac:dyDescent="0.25">
      <c r="A146" s="190" t="s">
        <v>703</v>
      </c>
      <c r="J146" s="195">
        <v>1000000</v>
      </c>
      <c r="K146" s="195">
        <v>1000000</v>
      </c>
    </row>
    <row r="149" spans="1:11" x14ac:dyDescent="0.25">
      <c r="A149" s="190" t="s">
        <v>704</v>
      </c>
      <c r="D149" s="191" t="s">
        <v>663</v>
      </c>
      <c r="E149" s="190" t="s">
        <v>698</v>
      </c>
    </row>
    <row r="150" spans="1:11" x14ac:dyDescent="0.25">
      <c r="A150" s="192" t="s">
        <v>109</v>
      </c>
      <c r="B150" s="192" t="s">
        <v>110</v>
      </c>
      <c r="D150" s="188" t="s">
        <v>644</v>
      </c>
      <c r="E150" s="192" t="s">
        <v>86</v>
      </c>
      <c r="F150" s="193" t="s">
        <v>645</v>
      </c>
      <c r="G150" s="192" t="s">
        <v>646</v>
      </c>
      <c r="H150" s="192" t="s">
        <v>298</v>
      </c>
      <c r="J150" s="193" t="s">
        <v>647</v>
      </c>
      <c r="K150" s="193" t="s">
        <v>648</v>
      </c>
    </row>
    <row r="153" spans="1:11" x14ac:dyDescent="0.25">
      <c r="A153" s="194" t="s">
        <v>9</v>
      </c>
      <c r="B153" s="194" t="s">
        <v>10</v>
      </c>
      <c r="F153" s="196">
        <v>1</v>
      </c>
      <c r="H153" s="194" t="s">
        <v>705</v>
      </c>
      <c r="J153" s="195">
        <v>310966</v>
      </c>
    </row>
    <row r="154" spans="1:11" x14ac:dyDescent="0.25">
      <c r="A154" s="194" t="s">
        <v>706</v>
      </c>
      <c r="B154" s="194" t="s">
        <v>137</v>
      </c>
      <c r="D154" s="194" t="s">
        <v>667</v>
      </c>
      <c r="H154" s="194" t="s">
        <v>705</v>
      </c>
      <c r="K154" s="195">
        <v>310966</v>
      </c>
    </row>
    <row r="155" spans="1:11" x14ac:dyDescent="0.25">
      <c r="A155" s="190" t="s">
        <v>707</v>
      </c>
      <c r="J155" s="195">
        <v>310966</v>
      </c>
      <c r="K155" s="195">
        <v>310966</v>
      </c>
    </row>
    <row r="158" spans="1:11" x14ac:dyDescent="0.25">
      <c r="A158" s="190" t="s">
        <v>708</v>
      </c>
      <c r="D158" s="191" t="s">
        <v>663</v>
      </c>
      <c r="E158" s="190" t="s">
        <v>698</v>
      </c>
    </row>
    <row r="159" spans="1:11" x14ac:dyDescent="0.25">
      <c r="A159" s="192" t="s">
        <v>109</v>
      </c>
      <c r="B159" s="192" t="s">
        <v>110</v>
      </c>
      <c r="D159" s="188" t="s">
        <v>644</v>
      </c>
      <c r="E159" s="192" t="s">
        <v>86</v>
      </c>
      <c r="F159" s="193" t="s">
        <v>645</v>
      </c>
      <c r="G159" s="192" t="s">
        <v>646</v>
      </c>
      <c r="H159" s="192" t="s">
        <v>298</v>
      </c>
      <c r="J159" s="193" t="s">
        <v>647</v>
      </c>
      <c r="K159" s="193" t="s">
        <v>648</v>
      </c>
    </row>
    <row r="162" spans="1:11" x14ac:dyDescent="0.25">
      <c r="A162" s="194" t="s">
        <v>9</v>
      </c>
      <c r="B162" s="194" t="s">
        <v>10</v>
      </c>
      <c r="F162" s="196">
        <v>1</v>
      </c>
      <c r="H162" s="194" t="s">
        <v>709</v>
      </c>
      <c r="J162" s="195">
        <v>75000</v>
      </c>
    </row>
    <row r="163" spans="1:11" x14ac:dyDescent="0.25">
      <c r="A163" s="194" t="s">
        <v>666</v>
      </c>
      <c r="B163" s="194" t="s">
        <v>78</v>
      </c>
      <c r="D163" s="194" t="s">
        <v>667</v>
      </c>
      <c r="H163" s="194" t="s">
        <v>709</v>
      </c>
      <c r="K163" s="195">
        <v>75000</v>
      </c>
    </row>
    <row r="164" spans="1:11" x14ac:dyDescent="0.25">
      <c r="A164" s="190" t="s">
        <v>710</v>
      </c>
      <c r="J164" s="195">
        <v>75000</v>
      </c>
      <c r="K164" s="195">
        <v>75000</v>
      </c>
    </row>
    <row r="167" spans="1:11" x14ac:dyDescent="0.25">
      <c r="A167" s="190" t="s">
        <v>711</v>
      </c>
      <c r="D167" s="191" t="s">
        <v>663</v>
      </c>
      <c r="E167" s="190" t="s">
        <v>712</v>
      </c>
    </row>
    <row r="168" spans="1:11" x14ac:dyDescent="0.25">
      <c r="A168" s="192" t="s">
        <v>109</v>
      </c>
      <c r="B168" s="192" t="s">
        <v>110</v>
      </c>
      <c r="D168" s="188" t="s">
        <v>644</v>
      </c>
      <c r="E168" s="192" t="s">
        <v>86</v>
      </c>
      <c r="F168" s="193" t="s">
        <v>645</v>
      </c>
      <c r="G168" s="192" t="s">
        <v>646</v>
      </c>
      <c r="H168" s="192" t="s">
        <v>298</v>
      </c>
      <c r="J168" s="193" t="s">
        <v>647</v>
      </c>
      <c r="K168" s="193" t="s">
        <v>648</v>
      </c>
    </row>
    <row r="171" spans="1:11" x14ac:dyDescent="0.25">
      <c r="A171" s="194" t="s">
        <v>9</v>
      </c>
      <c r="B171" s="194" t="s">
        <v>10</v>
      </c>
      <c r="F171" s="196">
        <v>1</v>
      </c>
      <c r="H171" s="194" t="s">
        <v>713</v>
      </c>
      <c r="J171" s="195">
        <v>10000</v>
      </c>
    </row>
    <row r="172" spans="1:11" x14ac:dyDescent="0.25">
      <c r="A172" s="194" t="s">
        <v>666</v>
      </c>
      <c r="B172" s="194" t="s">
        <v>78</v>
      </c>
      <c r="D172" s="194" t="s">
        <v>667</v>
      </c>
      <c r="H172" s="194" t="s">
        <v>713</v>
      </c>
      <c r="K172" s="195">
        <v>10000</v>
      </c>
    </row>
    <row r="173" spans="1:11" x14ac:dyDescent="0.25">
      <c r="A173" s="190" t="s">
        <v>714</v>
      </c>
      <c r="J173" s="195">
        <v>10000</v>
      </c>
      <c r="K173" s="195">
        <v>10000</v>
      </c>
    </row>
    <row r="176" spans="1:11" x14ac:dyDescent="0.25">
      <c r="A176" s="190" t="s">
        <v>715</v>
      </c>
      <c r="D176" s="191" t="s">
        <v>663</v>
      </c>
      <c r="E176" s="190" t="s">
        <v>712</v>
      </c>
    </row>
    <row r="177" spans="1:11" x14ac:dyDescent="0.25">
      <c r="A177" s="192" t="s">
        <v>109</v>
      </c>
      <c r="B177" s="192" t="s">
        <v>110</v>
      </c>
      <c r="D177" s="188" t="s">
        <v>644</v>
      </c>
      <c r="E177" s="192" t="s">
        <v>86</v>
      </c>
      <c r="F177" s="193" t="s">
        <v>645</v>
      </c>
      <c r="G177" s="192" t="s">
        <v>646</v>
      </c>
      <c r="H177" s="192" t="s">
        <v>298</v>
      </c>
      <c r="J177" s="193" t="s">
        <v>647</v>
      </c>
      <c r="K177" s="193" t="s">
        <v>648</v>
      </c>
    </row>
    <row r="180" spans="1:11" x14ac:dyDescent="0.25">
      <c r="A180" s="194" t="s">
        <v>9</v>
      </c>
      <c r="B180" s="194" t="s">
        <v>10</v>
      </c>
      <c r="F180" s="196">
        <v>1</v>
      </c>
      <c r="H180" s="194" t="s">
        <v>716</v>
      </c>
      <c r="J180" s="195">
        <v>30000</v>
      </c>
    </row>
    <row r="181" spans="1:11" x14ac:dyDescent="0.25">
      <c r="A181" s="194" t="s">
        <v>666</v>
      </c>
      <c r="B181" s="194" t="s">
        <v>78</v>
      </c>
      <c r="D181" s="194" t="s">
        <v>667</v>
      </c>
      <c r="H181" s="194" t="s">
        <v>716</v>
      </c>
      <c r="K181" s="195">
        <v>30000</v>
      </c>
    </row>
    <row r="182" spans="1:11" x14ac:dyDescent="0.25">
      <c r="A182" s="190" t="s">
        <v>717</v>
      </c>
      <c r="J182" s="195">
        <v>30000</v>
      </c>
      <c r="K182" s="195">
        <v>30000</v>
      </c>
    </row>
    <row r="185" spans="1:11" x14ac:dyDescent="0.25">
      <c r="A185" s="190" t="s">
        <v>718</v>
      </c>
      <c r="D185" s="191" t="s">
        <v>663</v>
      </c>
      <c r="E185" s="190" t="s">
        <v>712</v>
      </c>
    </row>
    <row r="186" spans="1:11" x14ac:dyDescent="0.25">
      <c r="A186" s="192" t="s">
        <v>109</v>
      </c>
      <c r="B186" s="192" t="s">
        <v>110</v>
      </c>
      <c r="D186" s="188" t="s">
        <v>644</v>
      </c>
      <c r="E186" s="192" t="s">
        <v>86</v>
      </c>
      <c r="F186" s="193" t="s">
        <v>645</v>
      </c>
      <c r="G186" s="192" t="s">
        <v>646</v>
      </c>
      <c r="H186" s="192" t="s">
        <v>298</v>
      </c>
      <c r="J186" s="193" t="s">
        <v>647</v>
      </c>
      <c r="K186" s="193" t="s">
        <v>648</v>
      </c>
    </row>
    <row r="189" spans="1:11" x14ac:dyDescent="0.25">
      <c r="A189" s="194" t="s">
        <v>9</v>
      </c>
      <c r="B189" s="194" t="s">
        <v>10</v>
      </c>
      <c r="F189" s="196">
        <v>1</v>
      </c>
      <c r="H189" s="194" t="s">
        <v>719</v>
      </c>
      <c r="J189" s="195">
        <v>35000</v>
      </c>
    </row>
    <row r="190" spans="1:11" x14ac:dyDescent="0.25">
      <c r="A190" s="194" t="s">
        <v>666</v>
      </c>
      <c r="B190" s="194" t="s">
        <v>78</v>
      </c>
      <c r="D190" s="194" t="s">
        <v>667</v>
      </c>
      <c r="H190" s="194" t="s">
        <v>719</v>
      </c>
      <c r="K190" s="195">
        <v>35000</v>
      </c>
    </row>
    <row r="191" spans="1:11" x14ac:dyDescent="0.25">
      <c r="A191" s="190" t="s">
        <v>720</v>
      </c>
      <c r="J191" s="195">
        <v>35000</v>
      </c>
      <c r="K191" s="195">
        <v>35000</v>
      </c>
    </row>
    <row r="194" spans="1:11" x14ac:dyDescent="0.25">
      <c r="A194" s="190" t="s">
        <v>721</v>
      </c>
      <c r="D194" s="191" t="s">
        <v>684</v>
      </c>
      <c r="E194" s="190" t="s">
        <v>722</v>
      </c>
    </row>
    <row r="195" spans="1:11" x14ac:dyDescent="0.25">
      <c r="A195" s="192" t="s">
        <v>109</v>
      </c>
      <c r="B195" s="192" t="s">
        <v>110</v>
      </c>
      <c r="D195" s="188" t="s">
        <v>644</v>
      </c>
      <c r="E195" s="192" t="s">
        <v>86</v>
      </c>
      <c r="F195" s="193" t="s">
        <v>645</v>
      </c>
      <c r="G195" s="192" t="s">
        <v>646</v>
      </c>
      <c r="H195" s="192" t="s">
        <v>298</v>
      </c>
      <c r="J195" s="193" t="s">
        <v>647</v>
      </c>
      <c r="K195" s="193" t="s">
        <v>648</v>
      </c>
    </row>
    <row r="198" spans="1:11" x14ac:dyDescent="0.25">
      <c r="A198" s="194" t="s">
        <v>36</v>
      </c>
      <c r="B198" s="194" t="s">
        <v>37</v>
      </c>
      <c r="E198" s="194" t="s">
        <v>443</v>
      </c>
      <c r="F198" s="196">
        <v>24399257</v>
      </c>
      <c r="H198" s="194" t="s">
        <v>723</v>
      </c>
      <c r="J198" s="195">
        <v>6268</v>
      </c>
    </row>
    <row r="199" spans="1:11" x14ac:dyDescent="0.25">
      <c r="A199" s="194" t="s">
        <v>11</v>
      </c>
      <c r="B199" s="194" t="s">
        <v>12</v>
      </c>
      <c r="F199" s="196">
        <v>1</v>
      </c>
      <c r="H199" s="194" t="s">
        <v>723</v>
      </c>
      <c r="K199" s="195">
        <v>6268</v>
      </c>
    </row>
    <row r="200" spans="1:11" x14ac:dyDescent="0.25">
      <c r="A200" s="190" t="s">
        <v>724</v>
      </c>
      <c r="J200" s="195">
        <v>6268</v>
      </c>
      <c r="K200" s="195">
        <v>6268</v>
      </c>
    </row>
    <row r="203" spans="1:11" x14ac:dyDescent="0.25">
      <c r="A203" s="190" t="s">
        <v>725</v>
      </c>
      <c r="D203" s="191" t="s">
        <v>684</v>
      </c>
      <c r="E203" s="190" t="s">
        <v>726</v>
      </c>
    </row>
    <row r="204" spans="1:11" x14ac:dyDescent="0.25">
      <c r="A204" s="192" t="s">
        <v>109</v>
      </c>
      <c r="B204" s="192" t="s">
        <v>110</v>
      </c>
      <c r="D204" s="188" t="s">
        <v>644</v>
      </c>
      <c r="E204" s="192" t="s">
        <v>86</v>
      </c>
      <c r="F204" s="193" t="s">
        <v>645</v>
      </c>
      <c r="G204" s="192" t="s">
        <v>646</v>
      </c>
      <c r="H204" s="192" t="s">
        <v>298</v>
      </c>
      <c r="J204" s="193" t="s">
        <v>647</v>
      </c>
      <c r="K204" s="193" t="s">
        <v>648</v>
      </c>
    </row>
    <row r="207" spans="1:11" x14ac:dyDescent="0.25">
      <c r="A207" s="194" t="s">
        <v>54</v>
      </c>
      <c r="B207" s="194" t="s">
        <v>55</v>
      </c>
      <c r="H207" s="194" t="s">
        <v>727</v>
      </c>
      <c r="J207" s="195">
        <v>1422915</v>
      </c>
    </row>
    <row r="208" spans="1:11" x14ac:dyDescent="0.25">
      <c r="A208" s="194" t="s">
        <v>56</v>
      </c>
      <c r="B208" s="194" t="s">
        <v>57</v>
      </c>
      <c r="H208" s="194" t="s">
        <v>728</v>
      </c>
      <c r="J208" s="195">
        <v>209800</v>
      </c>
    </row>
    <row r="209" spans="1:11" x14ac:dyDescent="0.25">
      <c r="A209" s="194" t="s">
        <v>9</v>
      </c>
      <c r="B209" s="194" t="s">
        <v>10</v>
      </c>
      <c r="F209" s="196">
        <v>4531870</v>
      </c>
      <c r="H209" s="194" t="s">
        <v>729</v>
      </c>
      <c r="K209" s="195">
        <v>1632715</v>
      </c>
    </row>
    <row r="210" spans="1:11" x14ac:dyDescent="0.25">
      <c r="A210" s="190" t="s">
        <v>730</v>
      </c>
      <c r="J210" s="195">
        <v>1632715</v>
      </c>
      <c r="K210" s="195">
        <v>1632715</v>
      </c>
    </row>
    <row r="213" spans="1:11" x14ac:dyDescent="0.25">
      <c r="A213" s="190" t="s">
        <v>731</v>
      </c>
      <c r="D213" s="191" t="s">
        <v>663</v>
      </c>
      <c r="E213" s="190" t="s">
        <v>732</v>
      </c>
    </row>
    <row r="214" spans="1:11" x14ac:dyDescent="0.25">
      <c r="A214" s="192" t="s">
        <v>109</v>
      </c>
      <c r="B214" s="192" t="s">
        <v>110</v>
      </c>
      <c r="D214" s="188" t="s">
        <v>644</v>
      </c>
      <c r="E214" s="192" t="s">
        <v>86</v>
      </c>
      <c r="F214" s="193" t="s">
        <v>645</v>
      </c>
      <c r="G214" s="192" t="s">
        <v>646</v>
      </c>
      <c r="H214" s="192" t="s">
        <v>298</v>
      </c>
      <c r="J214" s="193" t="s">
        <v>647</v>
      </c>
      <c r="K214" s="193" t="s">
        <v>648</v>
      </c>
    </row>
    <row r="217" spans="1:11" x14ac:dyDescent="0.25">
      <c r="A217" s="194" t="s">
        <v>9</v>
      </c>
      <c r="B217" s="194" t="s">
        <v>10</v>
      </c>
      <c r="F217" s="196">
        <v>1</v>
      </c>
      <c r="H217" s="194" t="s">
        <v>733</v>
      </c>
      <c r="J217" s="195">
        <v>50000</v>
      </c>
    </row>
    <row r="218" spans="1:11" x14ac:dyDescent="0.25">
      <c r="A218" s="194" t="s">
        <v>666</v>
      </c>
      <c r="B218" s="194" t="s">
        <v>78</v>
      </c>
      <c r="D218" s="194" t="s">
        <v>667</v>
      </c>
      <c r="H218" s="194" t="s">
        <v>733</v>
      </c>
      <c r="K218" s="195">
        <v>50000</v>
      </c>
    </row>
    <row r="219" spans="1:11" x14ac:dyDescent="0.25">
      <c r="A219" s="190" t="s">
        <v>734</v>
      </c>
      <c r="J219" s="195">
        <v>50000</v>
      </c>
      <c r="K219" s="195">
        <v>50000</v>
      </c>
    </row>
    <row r="222" spans="1:11" x14ac:dyDescent="0.25">
      <c r="A222" s="190" t="s">
        <v>735</v>
      </c>
      <c r="D222" s="191" t="s">
        <v>663</v>
      </c>
      <c r="E222" s="190" t="s">
        <v>732</v>
      </c>
    </row>
    <row r="223" spans="1:11" x14ac:dyDescent="0.25">
      <c r="A223" s="192" t="s">
        <v>109</v>
      </c>
      <c r="B223" s="192" t="s">
        <v>110</v>
      </c>
      <c r="D223" s="188" t="s">
        <v>644</v>
      </c>
      <c r="E223" s="192" t="s">
        <v>86</v>
      </c>
      <c r="F223" s="193" t="s">
        <v>645</v>
      </c>
      <c r="G223" s="192" t="s">
        <v>646</v>
      </c>
      <c r="H223" s="192" t="s">
        <v>298</v>
      </c>
      <c r="J223" s="193" t="s">
        <v>647</v>
      </c>
      <c r="K223" s="193" t="s">
        <v>648</v>
      </c>
    </row>
    <row r="226" spans="1:11" x14ac:dyDescent="0.25">
      <c r="A226" s="194" t="s">
        <v>9</v>
      </c>
      <c r="B226" s="194" t="s">
        <v>10</v>
      </c>
      <c r="F226" s="196">
        <v>1</v>
      </c>
      <c r="H226" s="194" t="s">
        <v>736</v>
      </c>
      <c r="J226" s="195">
        <v>50000</v>
      </c>
    </row>
    <row r="227" spans="1:11" x14ac:dyDescent="0.25">
      <c r="A227" s="194" t="s">
        <v>666</v>
      </c>
      <c r="B227" s="194" t="s">
        <v>78</v>
      </c>
      <c r="D227" s="194" t="s">
        <v>667</v>
      </c>
      <c r="H227" s="194" t="s">
        <v>736</v>
      </c>
      <c r="K227" s="195">
        <v>50000</v>
      </c>
    </row>
    <row r="228" spans="1:11" x14ac:dyDescent="0.25">
      <c r="A228" s="190" t="s">
        <v>737</v>
      </c>
      <c r="J228" s="195">
        <v>50000</v>
      </c>
      <c r="K228" s="195">
        <v>50000</v>
      </c>
    </row>
    <row r="231" spans="1:11" x14ac:dyDescent="0.25">
      <c r="A231" s="190" t="s">
        <v>738</v>
      </c>
      <c r="D231" s="191" t="s">
        <v>663</v>
      </c>
      <c r="E231" s="190" t="s">
        <v>739</v>
      </c>
    </row>
    <row r="232" spans="1:11" x14ac:dyDescent="0.25">
      <c r="A232" s="192" t="s">
        <v>109</v>
      </c>
      <c r="B232" s="192" t="s">
        <v>110</v>
      </c>
      <c r="D232" s="188" t="s">
        <v>644</v>
      </c>
      <c r="E232" s="192" t="s">
        <v>86</v>
      </c>
      <c r="F232" s="193" t="s">
        <v>645</v>
      </c>
      <c r="G232" s="192" t="s">
        <v>646</v>
      </c>
      <c r="H232" s="192" t="s">
        <v>298</v>
      </c>
      <c r="J232" s="193" t="s">
        <v>647</v>
      </c>
      <c r="K232" s="193" t="s">
        <v>648</v>
      </c>
    </row>
    <row r="235" spans="1:11" x14ac:dyDescent="0.25">
      <c r="A235" s="194" t="s">
        <v>9</v>
      </c>
      <c r="B235" s="194" t="s">
        <v>10</v>
      </c>
      <c r="F235" s="196">
        <v>1</v>
      </c>
      <c r="H235" s="194" t="s">
        <v>740</v>
      </c>
      <c r="J235" s="195">
        <v>50000</v>
      </c>
    </row>
    <row r="236" spans="1:11" x14ac:dyDescent="0.25">
      <c r="A236" s="194" t="s">
        <v>666</v>
      </c>
      <c r="B236" s="194" t="s">
        <v>78</v>
      </c>
      <c r="D236" s="194" t="s">
        <v>667</v>
      </c>
      <c r="H236" s="194" t="s">
        <v>740</v>
      </c>
      <c r="K236" s="195">
        <v>50000</v>
      </c>
    </row>
    <row r="237" spans="1:11" x14ac:dyDescent="0.25">
      <c r="A237" s="190" t="s">
        <v>741</v>
      </c>
      <c r="J237" s="195">
        <v>50000</v>
      </c>
      <c r="K237" s="195">
        <v>50000</v>
      </c>
    </row>
    <row r="240" spans="1:11" x14ac:dyDescent="0.25">
      <c r="A240" s="190" t="s">
        <v>742</v>
      </c>
      <c r="D240" s="191" t="s">
        <v>663</v>
      </c>
      <c r="E240" s="190" t="s">
        <v>739</v>
      </c>
    </row>
    <row r="241" spans="1:11" x14ac:dyDescent="0.25">
      <c r="A241" s="192" t="s">
        <v>109</v>
      </c>
      <c r="B241" s="192" t="s">
        <v>110</v>
      </c>
      <c r="D241" s="188" t="s">
        <v>644</v>
      </c>
      <c r="E241" s="192" t="s">
        <v>86</v>
      </c>
      <c r="F241" s="193" t="s">
        <v>645</v>
      </c>
      <c r="G241" s="192" t="s">
        <v>646</v>
      </c>
      <c r="H241" s="192" t="s">
        <v>298</v>
      </c>
      <c r="J241" s="193" t="s">
        <v>647</v>
      </c>
      <c r="K241" s="193" t="s">
        <v>648</v>
      </c>
    </row>
    <row r="244" spans="1:11" x14ac:dyDescent="0.25">
      <c r="A244" s="194" t="s">
        <v>9</v>
      </c>
      <c r="B244" s="194" t="s">
        <v>10</v>
      </c>
      <c r="F244" s="196">
        <v>1</v>
      </c>
      <c r="H244" s="194" t="s">
        <v>743</v>
      </c>
      <c r="J244" s="195">
        <v>30000</v>
      </c>
    </row>
    <row r="245" spans="1:11" x14ac:dyDescent="0.25">
      <c r="A245" s="194" t="s">
        <v>666</v>
      </c>
      <c r="B245" s="194" t="s">
        <v>78</v>
      </c>
      <c r="D245" s="194" t="s">
        <v>667</v>
      </c>
      <c r="H245" s="194" t="s">
        <v>743</v>
      </c>
      <c r="K245" s="195">
        <v>30000</v>
      </c>
    </row>
    <row r="246" spans="1:11" x14ac:dyDescent="0.25">
      <c r="A246" s="190" t="s">
        <v>744</v>
      </c>
      <c r="J246" s="195">
        <v>30000</v>
      </c>
      <c r="K246" s="195">
        <v>30000</v>
      </c>
    </row>
    <row r="249" spans="1:11" x14ac:dyDescent="0.25">
      <c r="A249" s="190" t="s">
        <v>745</v>
      </c>
      <c r="D249" s="191" t="s">
        <v>663</v>
      </c>
      <c r="E249" s="190" t="s">
        <v>746</v>
      </c>
    </row>
    <row r="250" spans="1:11" x14ac:dyDescent="0.25">
      <c r="A250" s="192" t="s">
        <v>109</v>
      </c>
      <c r="B250" s="192" t="s">
        <v>110</v>
      </c>
      <c r="D250" s="188" t="s">
        <v>644</v>
      </c>
      <c r="E250" s="192" t="s">
        <v>86</v>
      </c>
      <c r="F250" s="193" t="s">
        <v>645</v>
      </c>
      <c r="G250" s="192" t="s">
        <v>646</v>
      </c>
      <c r="H250" s="192" t="s">
        <v>298</v>
      </c>
      <c r="J250" s="193" t="s">
        <v>647</v>
      </c>
      <c r="K250" s="193" t="s">
        <v>648</v>
      </c>
    </row>
    <row r="253" spans="1:11" x14ac:dyDescent="0.25">
      <c r="A253" s="194" t="s">
        <v>9</v>
      </c>
      <c r="B253" s="194" t="s">
        <v>10</v>
      </c>
      <c r="F253" s="196">
        <v>1</v>
      </c>
      <c r="H253" s="194" t="s">
        <v>747</v>
      </c>
      <c r="J253" s="195">
        <v>30000</v>
      </c>
    </row>
    <row r="254" spans="1:11" x14ac:dyDescent="0.25">
      <c r="A254" s="194" t="s">
        <v>666</v>
      </c>
      <c r="B254" s="194" t="s">
        <v>78</v>
      </c>
      <c r="D254" s="194" t="s">
        <v>667</v>
      </c>
      <c r="H254" s="194" t="s">
        <v>747</v>
      </c>
      <c r="K254" s="195">
        <v>30000</v>
      </c>
    </row>
    <row r="255" spans="1:11" x14ac:dyDescent="0.25">
      <c r="A255" s="190" t="s">
        <v>748</v>
      </c>
      <c r="J255" s="195">
        <v>30000</v>
      </c>
      <c r="K255" s="195">
        <v>30000</v>
      </c>
    </row>
    <row r="258" spans="1:11" x14ac:dyDescent="0.25">
      <c r="A258" s="190" t="s">
        <v>749</v>
      </c>
      <c r="D258" s="191" t="s">
        <v>663</v>
      </c>
      <c r="E258" s="190" t="s">
        <v>746</v>
      </c>
    </row>
    <row r="259" spans="1:11" x14ac:dyDescent="0.25">
      <c r="A259" s="192" t="s">
        <v>109</v>
      </c>
      <c r="B259" s="192" t="s">
        <v>110</v>
      </c>
      <c r="D259" s="188" t="s">
        <v>644</v>
      </c>
      <c r="E259" s="192" t="s">
        <v>86</v>
      </c>
      <c r="F259" s="193" t="s">
        <v>645</v>
      </c>
      <c r="G259" s="192" t="s">
        <v>646</v>
      </c>
      <c r="H259" s="192" t="s">
        <v>298</v>
      </c>
      <c r="J259" s="193" t="s">
        <v>647</v>
      </c>
      <c r="K259" s="193" t="s">
        <v>648</v>
      </c>
    </row>
    <row r="262" spans="1:11" x14ac:dyDescent="0.25">
      <c r="A262" s="194" t="s">
        <v>11</v>
      </c>
      <c r="B262" s="194" t="s">
        <v>12</v>
      </c>
      <c r="F262" s="196">
        <v>1</v>
      </c>
      <c r="H262" s="194" t="s">
        <v>750</v>
      </c>
      <c r="J262" s="195">
        <v>22500</v>
      </c>
    </row>
    <row r="263" spans="1:11" x14ac:dyDescent="0.25">
      <c r="A263" s="194" t="s">
        <v>674</v>
      </c>
      <c r="B263" s="194" t="s">
        <v>79</v>
      </c>
      <c r="D263" s="194" t="s">
        <v>667</v>
      </c>
      <c r="H263" s="194" t="s">
        <v>750</v>
      </c>
      <c r="K263" s="195">
        <v>22500</v>
      </c>
    </row>
    <row r="264" spans="1:11" x14ac:dyDescent="0.25">
      <c r="A264" s="190" t="s">
        <v>751</v>
      </c>
      <c r="J264" s="195">
        <v>22500</v>
      </c>
      <c r="K264" s="195">
        <v>22500</v>
      </c>
    </row>
    <row r="267" spans="1:11" x14ac:dyDescent="0.25">
      <c r="A267" s="190" t="s">
        <v>752</v>
      </c>
      <c r="D267" s="191" t="s">
        <v>663</v>
      </c>
      <c r="E267" s="190" t="s">
        <v>746</v>
      </c>
    </row>
    <row r="268" spans="1:11" x14ac:dyDescent="0.25">
      <c r="A268" s="192" t="s">
        <v>109</v>
      </c>
      <c r="B268" s="192" t="s">
        <v>110</v>
      </c>
      <c r="D268" s="188" t="s">
        <v>644</v>
      </c>
      <c r="E268" s="192" t="s">
        <v>86</v>
      </c>
      <c r="F268" s="193" t="s">
        <v>645</v>
      </c>
      <c r="G268" s="192" t="s">
        <v>646</v>
      </c>
      <c r="H268" s="192" t="s">
        <v>298</v>
      </c>
      <c r="J268" s="193" t="s">
        <v>647</v>
      </c>
      <c r="K268" s="193" t="s">
        <v>648</v>
      </c>
    </row>
    <row r="271" spans="1:11" x14ac:dyDescent="0.25">
      <c r="A271" s="194" t="s">
        <v>11</v>
      </c>
      <c r="B271" s="194" t="s">
        <v>12</v>
      </c>
      <c r="F271" s="196">
        <v>1</v>
      </c>
      <c r="H271" s="194" t="s">
        <v>753</v>
      </c>
      <c r="J271" s="195">
        <v>97000</v>
      </c>
    </row>
    <row r="272" spans="1:11" x14ac:dyDescent="0.25">
      <c r="A272" s="194" t="s">
        <v>674</v>
      </c>
      <c r="B272" s="194" t="s">
        <v>79</v>
      </c>
      <c r="D272" s="194" t="s">
        <v>667</v>
      </c>
      <c r="H272" s="194" t="s">
        <v>753</v>
      </c>
      <c r="K272" s="195">
        <v>97000</v>
      </c>
    </row>
    <row r="273" spans="1:11" x14ac:dyDescent="0.25">
      <c r="A273" s="190" t="s">
        <v>754</v>
      </c>
      <c r="J273" s="195">
        <v>97000</v>
      </c>
      <c r="K273" s="195">
        <v>97000</v>
      </c>
    </row>
    <row r="276" spans="1:11" x14ac:dyDescent="0.25">
      <c r="A276" s="190" t="s">
        <v>755</v>
      </c>
      <c r="D276" s="191" t="s">
        <v>642</v>
      </c>
      <c r="E276" s="190" t="s">
        <v>756</v>
      </c>
    </row>
    <row r="277" spans="1:11" x14ac:dyDescent="0.25">
      <c r="A277" s="192" t="s">
        <v>109</v>
      </c>
      <c r="B277" s="192" t="s">
        <v>110</v>
      </c>
      <c r="D277" s="188" t="s">
        <v>644</v>
      </c>
      <c r="E277" s="192" t="s">
        <v>86</v>
      </c>
      <c r="F277" s="193" t="s">
        <v>645</v>
      </c>
      <c r="G277" s="192" t="s">
        <v>646</v>
      </c>
      <c r="H277" s="192" t="s">
        <v>298</v>
      </c>
      <c r="J277" s="193" t="s">
        <v>647</v>
      </c>
      <c r="K277" s="193" t="s">
        <v>648</v>
      </c>
    </row>
    <row r="280" spans="1:11" x14ac:dyDescent="0.25">
      <c r="A280" s="194" t="s">
        <v>757</v>
      </c>
      <c r="B280" s="194" t="s">
        <v>758</v>
      </c>
      <c r="F280" s="196">
        <v>1</v>
      </c>
      <c r="H280" s="194" t="s">
        <v>759</v>
      </c>
    </row>
    <row r="281" spans="1:11" x14ac:dyDescent="0.25">
      <c r="A281" s="194" t="s">
        <v>757</v>
      </c>
      <c r="B281" s="194" t="s">
        <v>758</v>
      </c>
      <c r="F281" s="196">
        <v>1</v>
      </c>
      <c r="H281" s="194" t="s">
        <v>759</v>
      </c>
    </row>
    <row r="282" spans="1:11" x14ac:dyDescent="0.25">
      <c r="A282" s="190" t="s">
        <v>760</v>
      </c>
      <c r="J282" s="195">
        <v>0</v>
      </c>
      <c r="K282" s="195">
        <v>0</v>
      </c>
    </row>
    <row r="285" spans="1:11" x14ac:dyDescent="0.25">
      <c r="A285" s="190" t="s">
        <v>761</v>
      </c>
      <c r="D285" s="191" t="s">
        <v>663</v>
      </c>
      <c r="E285" s="190" t="s">
        <v>756</v>
      </c>
    </row>
    <row r="286" spans="1:11" x14ac:dyDescent="0.25">
      <c r="A286" s="192" t="s">
        <v>109</v>
      </c>
      <c r="B286" s="192" t="s">
        <v>110</v>
      </c>
      <c r="D286" s="188" t="s">
        <v>644</v>
      </c>
      <c r="E286" s="192" t="s">
        <v>86</v>
      </c>
      <c r="F286" s="193" t="s">
        <v>645</v>
      </c>
      <c r="G286" s="192" t="s">
        <v>646</v>
      </c>
      <c r="H286" s="192" t="s">
        <v>298</v>
      </c>
      <c r="J286" s="193" t="s">
        <v>647</v>
      </c>
      <c r="K286" s="193" t="s">
        <v>648</v>
      </c>
    </row>
    <row r="289" spans="1:11" x14ac:dyDescent="0.25">
      <c r="A289" s="194" t="s">
        <v>651</v>
      </c>
      <c r="B289" s="194" t="s">
        <v>141</v>
      </c>
      <c r="F289" s="196">
        <v>1</v>
      </c>
      <c r="H289" s="194" t="s">
        <v>762</v>
      </c>
      <c r="J289" s="195">
        <v>858081</v>
      </c>
    </row>
    <row r="290" spans="1:11" x14ac:dyDescent="0.25">
      <c r="A290" s="194" t="s">
        <v>15</v>
      </c>
      <c r="B290" s="194" t="s">
        <v>16</v>
      </c>
      <c r="E290" s="194" t="s">
        <v>412</v>
      </c>
      <c r="F290" s="196">
        <v>201701</v>
      </c>
      <c r="H290" s="194" t="s">
        <v>763</v>
      </c>
      <c r="K290" s="195">
        <v>858081</v>
      </c>
    </row>
    <row r="291" spans="1:11" x14ac:dyDescent="0.25">
      <c r="A291" s="190" t="s">
        <v>764</v>
      </c>
      <c r="J291" s="195">
        <v>858081</v>
      </c>
      <c r="K291" s="195">
        <v>858081</v>
      </c>
    </row>
    <row r="294" spans="1:11" x14ac:dyDescent="0.25">
      <c r="A294" s="190" t="s">
        <v>765</v>
      </c>
      <c r="D294" s="191" t="s">
        <v>663</v>
      </c>
      <c r="E294" s="190" t="s">
        <v>756</v>
      </c>
    </row>
    <row r="295" spans="1:11" x14ac:dyDescent="0.25">
      <c r="A295" s="192" t="s">
        <v>109</v>
      </c>
      <c r="B295" s="192" t="s">
        <v>110</v>
      </c>
      <c r="D295" s="188" t="s">
        <v>644</v>
      </c>
      <c r="E295" s="192" t="s">
        <v>86</v>
      </c>
      <c r="F295" s="193" t="s">
        <v>645</v>
      </c>
      <c r="G295" s="192" t="s">
        <v>646</v>
      </c>
      <c r="H295" s="192" t="s">
        <v>298</v>
      </c>
      <c r="J295" s="193" t="s">
        <v>647</v>
      </c>
      <c r="K295" s="193" t="s">
        <v>648</v>
      </c>
    </row>
    <row r="298" spans="1:11" x14ac:dyDescent="0.25">
      <c r="A298" s="194" t="s">
        <v>651</v>
      </c>
      <c r="B298" s="194" t="s">
        <v>141</v>
      </c>
      <c r="F298" s="196">
        <v>1</v>
      </c>
      <c r="H298" s="194" t="s">
        <v>766</v>
      </c>
      <c r="J298" s="195">
        <v>736421</v>
      </c>
    </row>
    <row r="299" spans="1:11" x14ac:dyDescent="0.25">
      <c r="A299" s="194" t="s">
        <v>15</v>
      </c>
      <c r="B299" s="194" t="s">
        <v>16</v>
      </c>
      <c r="E299" s="194" t="s">
        <v>412</v>
      </c>
      <c r="F299" s="196">
        <v>201702</v>
      </c>
      <c r="H299" s="194" t="s">
        <v>702</v>
      </c>
      <c r="K299" s="195">
        <v>736421</v>
      </c>
    </row>
    <row r="300" spans="1:11" x14ac:dyDescent="0.25">
      <c r="A300" s="190" t="s">
        <v>767</v>
      </c>
      <c r="J300" s="195">
        <v>736421</v>
      </c>
      <c r="K300" s="195">
        <v>736421</v>
      </c>
    </row>
    <row r="303" spans="1:11" x14ac:dyDescent="0.25">
      <c r="A303" s="190" t="s">
        <v>768</v>
      </c>
      <c r="D303" s="191" t="s">
        <v>663</v>
      </c>
      <c r="E303" s="190" t="s">
        <v>756</v>
      </c>
    </row>
    <row r="304" spans="1:11" x14ac:dyDescent="0.25">
      <c r="A304" s="192" t="s">
        <v>109</v>
      </c>
      <c r="B304" s="192" t="s">
        <v>110</v>
      </c>
      <c r="D304" s="188" t="s">
        <v>644</v>
      </c>
      <c r="E304" s="192" t="s">
        <v>86</v>
      </c>
      <c r="F304" s="193" t="s">
        <v>645</v>
      </c>
      <c r="G304" s="192" t="s">
        <v>646</v>
      </c>
      <c r="H304" s="192" t="s">
        <v>298</v>
      </c>
      <c r="J304" s="193" t="s">
        <v>647</v>
      </c>
      <c r="K304" s="193" t="s">
        <v>648</v>
      </c>
    </row>
    <row r="307" spans="1:11" x14ac:dyDescent="0.25">
      <c r="A307" s="194" t="s">
        <v>11</v>
      </c>
      <c r="B307" s="194" t="s">
        <v>12</v>
      </c>
      <c r="F307" s="196">
        <v>1</v>
      </c>
      <c r="H307" s="194" t="s">
        <v>769</v>
      </c>
      <c r="J307" s="195">
        <v>100000</v>
      </c>
    </row>
    <row r="308" spans="1:11" x14ac:dyDescent="0.25">
      <c r="A308" s="194" t="s">
        <v>674</v>
      </c>
      <c r="B308" s="194" t="s">
        <v>79</v>
      </c>
      <c r="D308" s="194" t="s">
        <v>667</v>
      </c>
      <c r="H308" s="194" t="s">
        <v>769</v>
      </c>
      <c r="K308" s="195">
        <v>100000</v>
      </c>
    </row>
    <row r="309" spans="1:11" x14ac:dyDescent="0.25">
      <c r="A309" s="190" t="s">
        <v>770</v>
      </c>
      <c r="J309" s="195">
        <v>100000</v>
      </c>
      <c r="K309" s="195">
        <v>100000</v>
      </c>
    </row>
    <row r="312" spans="1:11" x14ac:dyDescent="0.25">
      <c r="A312" s="190" t="s">
        <v>771</v>
      </c>
      <c r="D312" s="191" t="s">
        <v>663</v>
      </c>
      <c r="E312" s="190" t="s">
        <v>756</v>
      </c>
    </row>
    <row r="313" spans="1:11" x14ac:dyDescent="0.25">
      <c r="A313" s="192" t="s">
        <v>109</v>
      </c>
      <c r="B313" s="192" t="s">
        <v>110</v>
      </c>
      <c r="D313" s="188" t="s">
        <v>644</v>
      </c>
      <c r="E313" s="192" t="s">
        <v>86</v>
      </c>
      <c r="F313" s="193" t="s">
        <v>645</v>
      </c>
      <c r="G313" s="192" t="s">
        <v>646</v>
      </c>
      <c r="H313" s="192" t="s">
        <v>298</v>
      </c>
      <c r="J313" s="193" t="s">
        <v>647</v>
      </c>
      <c r="K313" s="193" t="s">
        <v>648</v>
      </c>
    </row>
    <row r="316" spans="1:11" x14ac:dyDescent="0.25">
      <c r="A316" s="194" t="s">
        <v>11</v>
      </c>
      <c r="B316" s="194" t="s">
        <v>12</v>
      </c>
      <c r="F316" s="196">
        <v>1</v>
      </c>
      <c r="H316" s="194" t="s">
        <v>772</v>
      </c>
      <c r="J316" s="195">
        <v>67000</v>
      </c>
    </row>
    <row r="317" spans="1:11" x14ac:dyDescent="0.25">
      <c r="A317" s="194" t="s">
        <v>674</v>
      </c>
      <c r="B317" s="194" t="s">
        <v>79</v>
      </c>
      <c r="D317" s="194" t="s">
        <v>667</v>
      </c>
      <c r="H317" s="194" t="s">
        <v>772</v>
      </c>
      <c r="K317" s="195">
        <v>67000</v>
      </c>
    </row>
    <row r="318" spans="1:11" x14ac:dyDescent="0.25">
      <c r="A318" s="190" t="s">
        <v>773</v>
      </c>
      <c r="J318" s="195">
        <v>67000</v>
      </c>
      <c r="K318" s="195">
        <v>67000</v>
      </c>
    </row>
    <row r="321" spans="1:11" x14ac:dyDescent="0.25">
      <c r="A321" s="190" t="s">
        <v>774</v>
      </c>
      <c r="D321" s="191" t="s">
        <v>684</v>
      </c>
      <c r="E321" s="190" t="s">
        <v>756</v>
      </c>
    </row>
    <row r="322" spans="1:11" x14ac:dyDescent="0.25">
      <c r="A322" s="192" t="s">
        <v>109</v>
      </c>
      <c r="B322" s="192" t="s">
        <v>110</v>
      </c>
      <c r="D322" s="188" t="s">
        <v>644</v>
      </c>
      <c r="E322" s="192" t="s">
        <v>86</v>
      </c>
      <c r="F322" s="193" t="s">
        <v>645</v>
      </c>
      <c r="G322" s="192" t="s">
        <v>646</v>
      </c>
      <c r="H322" s="192" t="s">
        <v>298</v>
      </c>
      <c r="J322" s="193" t="s">
        <v>647</v>
      </c>
      <c r="K322" s="193" t="s">
        <v>648</v>
      </c>
    </row>
    <row r="325" spans="1:11" x14ac:dyDescent="0.25">
      <c r="A325" s="194" t="s">
        <v>36</v>
      </c>
      <c r="B325" s="194" t="s">
        <v>37</v>
      </c>
      <c r="E325" s="194" t="s">
        <v>443</v>
      </c>
      <c r="F325" s="196">
        <v>844</v>
      </c>
      <c r="H325" s="194" t="s">
        <v>775</v>
      </c>
      <c r="J325" s="195">
        <v>2041088</v>
      </c>
    </row>
    <row r="326" spans="1:11" x14ac:dyDescent="0.25">
      <c r="A326" s="194" t="s">
        <v>9</v>
      </c>
      <c r="B326" s="194" t="s">
        <v>10</v>
      </c>
      <c r="F326" s="196">
        <v>4531871</v>
      </c>
      <c r="H326" s="194" t="s">
        <v>775</v>
      </c>
      <c r="K326" s="195">
        <v>1020544</v>
      </c>
    </row>
    <row r="327" spans="1:11" x14ac:dyDescent="0.25">
      <c r="A327" s="194" t="s">
        <v>9</v>
      </c>
      <c r="B327" s="194" t="s">
        <v>10</v>
      </c>
      <c r="F327" s="196">
        <v>4531872</v>
      </c>
      <c r="H327" s="194" t="s">
        <v>775</v>
      </c>
      <c r="K327" s="195">
        <v>1020544</v>
      </c>
    </row>
    <row r="328" spans="1:11" x14ac:dyDescent="0.25">
      <c r="A328" s="190" t="s">
        <v>776</v>
      </c>
      <c r="J328" s="195">
        <v>2041088</v>
      </c>
      <c r="K328" s="195">
        <v>2041088</v>
      </c>
    </row>
    <row r="331" spans="1:11" x14ac:dyDescent="0.25">
      <c r="A331" s="190" t="s">
        <v>777</v>
      </c>
      <c r="D331" s="191" t="s">
        <v>684</v>
      </c>
      <c r="E331" s="190" t="s">
        <v>756</v>
      </c>
    </row>
    <row r="332" spans="1:11" x14ac:dyDescent="0.25">
      <c r="A332" s="192" t="s">
        <v>109</v>
      </c>
      <c r="B332" s="192" t="s">
        <v>110</v>
      </c>
      <c r="D332" s="188" t="s">
        <v>644</v>
      </c>
      <c r="E332" s="192" t="s">
        <v>86</v>
      </c>
      <c r="F332" s="193" t="s">
        <v>645</v>
      </c>
      <c r="G332" s="192" t="s">
        <v>646</v>
      </c>
      <c r="H332" s="192" t="s">
        <v>298</v>
      </c>
      <c r="J332" s="193" t="s">
        <v>647</v>
      </c>
      <c r="K332" s="193" t="s">
        <v>648</v>
      </c>
    </row>
    <row r="335" spans="1:11" x14ac:dyDescent="0.25">
      <c r="A335" s="194" t="s">
        <v>36</v>
      </c>
      <c r="B335" s="194" t="s">
        <v>37</v>
      </c>
      <c r="E335" s="194" t="s">
        <v>443</v>
      </c>
      <c r="F335" s="196">
        <v>657</v>
      </c>
      <c r="H335" s="194" t="s">
        <v>778</v>
      </c>
      <c r="J335" s="195">
        <v>750000</v>
      </c>
    </row>
    <row r="336" spans="1:11" x14ac:dyDescent="0.25">
      <c r="A336" s="194" t="s">
        <v>9</v>
      </c>
      <c r="B336" s="194" t="s">
        <v>10</v>
      </c>
      <c r="F336" s="196">
        <v>4531873</v>
      </c>
      <c r="H336" s="194" t="s">
        <v>778</v>
      </c>
      <c r="K336" s="195">
        <v>750000</v>
      </c>
    </row>
    <row r="337" spans="1:11" x14ac:dyDescent="0.25">
      <c r="A337" s="190" t="s">
        <v>779</v>
      </c>
      <c r="J337" s="195">
        <v>750000</v>
      </c>
      <c r="K337" s="195">
        <v>750000</v>
      </c>
    </row>
    <row r="340" spans="1:11" x14ac:dyDescent="0.25">
      <c r="A340" s="190" t="s">
        <v>780</v>
      </c>
      <c r="D340" s="191" t="s">
        <v>684</v>
      </c>
      <c r="E340" s="190" t="s">
        <v>756</v>
      </c>
    </row>
    <row r="341" spans="1:11" x14ac:dyDescent="0.25">
      <c r="A341" s="192" t="s">
        <v>109</v>
      </c>
      <c r="B341" s="192" t="s">
        <v>110</v>
      </c>
      <c r="D341" s="188" t="s">
        <v>644</v>
      </c>
      <c r="E341" s="192" t="s">
        <v>86</v>
      </c>
      <c r="F341" s="193" t="s">
        <v>645</v>
      </c>
      <c r="G341" s="192" t="s">
        <v>646</v>
      </c>
      <c r="H341" s="192" t="s">
        <v>298</v>
      </c>
      <c r="J341" s="193" t="s">
        <v>647</v>
      </c>
      <c r="K341" s="193" t="s">
        <v>648</v>
      </c>
    </row>
    <row r="344" spans="1:11" x14ac:dyDescent="0.25">
      <c r="A344" s="194" t="s">
        <v>36</v>
      </c>
      <c r="B344" s="194" t="s">
        <v>37</v>
      </c>
      <c r="E344" s="194" t="s">
        <v>443</v>
      </c>
      <c r="F344" s="196">
        <v>2031</v>
      </c>
      <c r="H344" s="194" t="s">
        <v>781</v>
      </c>
      <c r="J344" s="195">
        <v>379610</v>
      </c>
    </row>
    <row r="345" spans="1:11" x14ac:dyDescent="0.25">
      <c r="A345" s="194" t="s">
        <v>9</v>
      </c>
      <c r="B345" s="194" t="s">
        <v>10</v>
      </c>
      <c r="F345" s="196">
        <v>4531874</v>
      </c>
      <c r="H345" s="194" t="s">
        <v>781</v>
      </c>
      <c r="K345" s="195">
        <v>189805</v>
      </c>
    </row>
    <row r="346" spans="1:11" x14ac:dyDescent="0.25">
      <c r="A346" s="194" t="s">
        <v>9</v>
      </c>
      <c r="B346" s="194" t="s">
        <v>10</v>
      </c>
      <c r="F346" s="196">
        <v>4531875</v>
      </c>
      <c r="H346" s="194" t="s">
        <v>781</v>
      </c>
      <c r="K346" s="195">
        <v>189805</v>
      </c>
    </row>
    <row r="347" spans="1:11" x14ac:dyDescent="0.25">
      <c r="A347" s="190" t="s">
        <v>782</v>
      </c>
      <c r="J347" s="195">
        <v>379610</v>
      </c>
      <c r="K347" s="195">
        <v>379610</v>
      </c>
    </row>
    <row r="350" spans="1:11" x14ac:dyDescent="0.25">
      <c r="A350" s="190" t="s">
        <v>783</v>
      </c>
      <c r="D350" s="191" t="s">
        <v>684</v>
      </c>
      <c r="E350" s="190" t="s">
        <v>756</v>
      </c>
    </row>
    <row r="351" spans="1:11" x14ac:dyDescent="0.25">
      <c r="A351" s="192" t="s">
        <v>109</v>
      </c>
      <c r="B351" s="192" t="s">
        <v>110</v>
      </c>
      <c r="D351" s="188" t="s">
        <v>644</v>
      </c>
      <c r="E351" s="192" t="s">
        <v>86</v>
      </c>
      <c r="F351" s="193" t="s">
        <v>645</v>
      </c>
      <c r="G351" s="192" t="s">
        <v>646</v>
      </c>
      <c r="H351" s="192" t="s">
        <v>298</v>
      </c>
      <c r="J351" s="193" t="s">
        <v>647</v>
      </c>
      <c r="K351" s="193" t="s">
        <v>648</v>
      </c>
    </row>
    <row r="354" spans="1:11" x14ac:dyDescent="0.25">
      <c r="A354" s="194" t="s">
        <v>36</v>
      </c>
      <c r="B354" s="194" t="s">
        <v>37</v>
      </c>
      <c r="E354" s="194" t="s">
        <v>443</v>
      </c>
      <c r="F354" s="196">
        <v>5107</v>
      </c>
      <c r="H354" s="194" t="s">
        <v>784</v>
      </c>
      <c r="J354" s="195">
        <v>66640</v>
      </c>
    </row>
    <row r="355" spans="1:11" x14ac:dyDescent="0.25">
      <c r="A355" s="194" t="s">
        <v>9</v>
      </c>
      <c r="B355" s="194" t="s">
        <v>10</v>
      </c>
      <c r="F355" s="196">
        <v>4531876</v>
      </c>
      <c r="H355" s="194" t="s">
        <v>784</v>
      </c>
      <c r="K355" s="195">
        <v>33320</v>
      </c>
    </row>
    <row r="356" spans="1:11" x14ac:dyDescent="0.25">
      <c r="A356" s="194" t="s">
        <v>9</v>
      </c>
      <c r="B356" s="194" t="s">
        <v>10</v>
      </c>
      <c r="F356" s="196">
        <v>4531877</v>
      </c>
      <c r="H356" s="194" t="s">
        <v>784</v>
      </c>
      <c r="K356" s="195">
        <v>33320</v>
      </c>
    </row>
    <row r="357" spans="1:11" x14ac:dyDescent="0.25">
      <c r="A357" s="190" t="s">
        <v>785</v>
      </c>
      <c r="J357" s="195">
        <v>66640</v>
      </c>
      <c r="K357" s="195">
        <v>66640</v>
      </c>
    </row>
    <row r="360" spans="1:11" x14ac:dyDescent="0.25">
      <c r="A360" s="190" t="s">
        <v>786</v>
      </c>
      <c r="D360" s="191" t="s">
        <v>684</v>
      </c>
      <c r="E360" s="190" t="s">
        <v>756</v>
      </c>
    </row>
    <row r="361" spans="1:11" x14ac:dyDescent="0.25">
      <c r="A361" s="192" t="s">
        <v>109</v>
      </c>
      <c r="B361" s="192" t="s">
        <v>110</v>
      </c>
      <c r="D361" s="188" t="s">
        <v>644</v>
      </c>
      <c r="E361" s="192" t="s">
        <v>86</v>
      </c>
      <c r="F361" s="193" t="s">
        <v>645</v>
      </c>
      <c r="G361" s="192" t="s">
        <v>646</v>
      </c>
      <c r="H361" s="192" t="s">
        <v>298</v>
      </c>
      <c r="J361" s="193" t="s">
        <v>647</v>
      </c>
      <c r="K361" s="193" t="s">
        <v>648</v>
      </c>
    </row>
    <row r="364" spans="1:11" x14ac:dyDescent="0.25">
      <c r="A364" s="194" t="s">
        <v>38</v>
      </c>
      <c r="B364" s="194" t="s">
        <v>39</v>
      </c>
      <c r="E364" s="194" t="s">
        <v>441</v>
      </c>
      <c r="F364" s="196">
        <v>83</v>
      </c>
      <c r="H364" s="194" t="s">
        <v>233</v>
      </c>
      <c r="J364" s="195">
        <v>200000</v>
      </c>
    </row>
    <row r="365" spans="1:11" x14ac:dyDescent="0.25">
      <c r="A365" s="194" t="s">
        <v>9</v>
      </c>
      <c r="B365" s="194" t="s">
        <v>10</v>
      </c>
      <c r="F365" s="196">
        <v>4531878</v>
      </c>
      <c r="H365" s="194" t="s">
        <v>233</v>
      </c>
      <c r="K365" s="195">
        <v>200000</v>
      </c>
    </row>
    <row r="366" spans="1:11" x14ac:dyDescent="0.25">
      <c r="A366" s="190" t="s">
        <v>787</v>
      </c>
      <c r="J366" s="195">
        <v>200000</v>
      </c>
      <c r="K366" s="195">
        <v>200000</v>
      </c>
    </row>
    <row r="369" spans="1:11" x14ac:dyDescent="0.25">
      <c r="A369" s="190" t="s">
        <v>788</v>
      </c>
      <c r="D369" s="191" t="s">
        <v>684</v>
      </c>
      <c r="E369" s="190" t="s">
        <v>756</v>
      </c>
    </row>
    <row r="370" spans="1:11" x14ac:dyDescent="0.25">
      <c r="A370" s="192" t="s">
        <v>109</v>
      </c>
      <c r="B370" s="192" t="s">
        <v>110</v>
      </c>
      <c r="D370" s="188" t="s">
        <v>644</v>
      </c>
      <c r="E370" s="192" t="s">
        <v>86</v>
      </c>
      <c r="F370" s="193" t="s">
        <v>645</v>
      </c>
      <c r="G370" s="192" t="s">
        <v>646</v>
      </c>
      <c r="H370" s="192" t="s">
        <v>298</v>
      </c>
      <c r="J370" s="193" t="s">
        <v>647</v>
      </c>
      <c r="K370" s="193" t="s">
        <v>648</v>
      </c>
    </row>
    <row r="373" spans="1:11" x14ac:dyDescent="0.25">
      <c r="A373" s="194" t="s">
        <v>36</v>
      </c>
      <c r="B373" s="194" t="s">
        <v>37</v>
      </c>
      <c r="E373" s="194" t="s">
        <v>443</v>
      </c>
      <c r="F373" s="196">
        <v>2571</v>
      </c>
      <c r="H373" s="194" t="s">
        <v>789</v>
      </c>
      <c r="J373" s="195">
        <v>41650</v>
      </c>
    </row>
    <row r="374" spans="1:11" x14ac:dyDescent="0.25">
      <c r="A374" s="194" t="s">
        <v>9</v>
      </c>
      <c r="B374" s="194" t="s">
        <v>10</v>
      </c>
      <c r="F374" s="196">
        <v>4531879</v>
      </c>
      <c r="H374" s="194" t="s">
        <v>789</v>
      </c>
      <c r="K374" s="195">
        <v>41650</v>
      </c>
    </row>
    <row r="375" spans="1:11" x14ac:dyDescent="0.25">
      <c r="A375" s="190" t="s">
        <v>790</v>
      </c>
      <c r="J375" s="195">
        <v>41650</v>
      </c>
      <c r="K375" s="195">
        <v>41650</v>
      </c>
    </row>
    <row r="378" spans="1:11" x14ac:dyDescent="0.25">
      <c r="A378" s="190" t="s">
        <v>791</v>
      </c>
      <c r="D378" s="191" t="s">
        <v>684</v>
      </c>
      <c r="E378" s="190" t="s">
        <v>756</v>
      </c>
    </row>
    <row r="379" spans="1:11" x14ac:dyDescent="0.25">
      <c r="A379" s="192" t="s">
        <v>109</v>
      </c>
      <c r="B379" s="192" t="s">
        <v>110</v>
      </c>
      <c r="D379" s="188" t="s">
        <v>644</v>
      </c>
      <c r="E379" s="192" t="s">
        <v>86</v>
      </c>
      <c r="F379" s="193" t="s">
        <v>645</v>
      </c>
      <c r="G379" s="192" t="s">
        <v>646</v>
      </c>
      <c r="H379" s="192" t="s">
        <v>298</v>
      </c>
      <c r="J379" s="193" t="s">
        <v>647</v>
      </c>
      <c r="K379" s="193" t="s">
        <v>648</v>
      </c>
    </row>
    <row r="382" spans="1:11" x14ac:dyDescent="0.25">
      <c r="A382" s="194" t="s">
        <v>38</v>
      </c>
      <c r="B382" s="194" t="s">
        <v>39</v>
      </c>
      <c r="E382" s="194" t="s">
        <v>441</v>
      </c>
      <c r="F382" s="196">
        <v>54</v>
      </c>
      <c r="H382" s="194" t="s">
        <v>792</v>
      </c>
      <c r="J382" s="195">
        <v>200000</v>
      </c>
    </row>
    <row r="383" spans="1:11" x14ac:dyDescent="0.25">
      <c r="A383" s="194" t="s">
        <v>9</v>
      </c>
      <c r="B383" s="194" t="s">
        <v>10</v>
      </c>
      <c r="F383" s="196">
        <v>4531881</v>
      </c>
      <c r="H383" s="194" t="s">
        <v>792</v>
      </c>
      <c r="K383" s="195">
        <v>200000</v>
      </c>
    </row>
    <row r="384" spans="1:11" x14ac:dyDescent="0.25">
      <c r="A384" s="190" t="s">
        <v>793</v>
      </c>
      <c r="J384" s="195">
        <v>200000</v>
      </c>
      <c r="K384" s="195">
        <v>200000</v>
      </c>
    </row>
    <row r="387" spans="1:11" x14ac:dyDescent="0.25">
      <c r="A387" s="190" t="s">
        <v>794</v>
      </c>
      <c r="D387" s="191" t="s">
        <v>642</v>
      </c>
      <c r="E387" s="190" t="s">
        <v>756</v>
      </c>
    </row>
    <row r="388" spans="1:11" x14ac:dyDescent="0.25">
      <c r="A388" s="192" t="s">
        <v>109</v>
      </c>
      <c r="B388" s="192" t="s">
        <v>110</v>
      </c>
      <c r="D388" s="188" t="s">
        <v>644</v>
      </c>
      <c r="E388" s="192" t="s">
        <v>86</v>
      </c>
      <c r="F388" s="193" t="s">
        <v>645</v>
      </c>
      <c r="G388" s="192" t="s">
        <v>646</v>
      </c>
      <c r="H388" s="192" t="s">
        <v>298</v>
      </c>
      <c r="J388" s="193" t="s">
        <v>647</v>
      </c>
      <c r="K388" s="193" t="s">
        <v>648</v>
      </c>
    </row>
    <row r="391" spans="1:11" x14ac:dyDescent="0.25">
      <c r="A391" s="194" t="s">
        <v>757</v>
      </c>
      <c r="B391" s="194" t="s">
        <v>758</v>
      </c>
      <c r="H391" s="194" t="s">
        <v>759</v>
      </c>
    </row>
    <row r="392" spans="1:11" x14ac:dyDescent="0.25">
      <c r="A392" s="194" t="s">
        <v>757</v>
      </c>
      <c r="B392" s="194" t="s">
        <v>758</v>
      </c>
      <c r="H392" s="194" t="s">
        <v>759</v>
      </c>
    </row>
    <row r="393" spans="1:11" x14ac:dyDescent="0.25">
      <c r="A393" s="190" t="s">
        <v>795</v>
      </c>
      <c r="J393" s="195">
        <v>0</v>
      </c>
      <c r="K393" s="195">
        <v>0</v>
      </c>
    </row>
    <row r="396" spans="1:11" x14ac:dyDescent="0.25">
      <c r="A396" s="190" t="s">
        <v>796</v>
      </c>
      <c r="D396" s="191" t="s">
        <v>663</v>
      </c>
      <c r="E396" s="190" t="s">
        <v>797</v>
      </c>
    </row>
    <row r="397" spans="1:11" x14ac:dyDescent="0.25">
      <c r="A397" s="192" t="s">
        <v>109</v>
      </c>
      <c r="B397" s="192" t="s">
        <v>110</v>
      </c>
      <c r="D397" s="188" t="s">
        <v>644</v>
      </c>
      <c r="E397" s="192" t="s">
        <v>86</v>
      </c>
      <c r="F397" s="193" t="s">
        <v>645</v>
      </c>
      <c r="G397" s="192" t="s">
        <v>646</v>
      </c>
      <c r="H397" s="192" t="s">
        <v>298</v>
      </c>
      <c r="J397" s="193" t="s">
        <v>647</v>
      </c>
      <c r="K397" s="193" t="s">
        <v>648</v>
      </c>
    </row>
    <row r="400" spans="1:11" x14ac:dyDescent="0.25">
      <c r="A400" s="194" t="s">
        <v>9</v>
      </c>
      <c r="B400" s="194" t="s">
        <v>10</v>
      </c>
      <c r="F400" s="196">
        <v>1</v>
      </c>
      <c r="H400" s="194" t="s">
        <v>798</v>
      </c>
      <c r="J400" s="195">
        <v>1080000</v>
      </c>
    </row>
    <row r="401" spans="1:11" x14ac:dyDescent="0.25">
      <c r="A401" s="194" t="s">
        <v>666</v>
      </c>
      <c r="B401" s="194" t="s">
        <v>78</v>
      </c>
      <c r="D401" s="194" t="s">
        <v>667</v>
      </c>
      <c r="H401" s="194" t="s">
        <v>798</v>
      </c>
      <c r="K401" s="195">
        <v>1080000</v>
      </c>
    </row>
    <row r="402" spans="1:11" x14ac:dyDescent="0.25">
      <c r="A402" s="190" t="s">
        <v>799</v>
      </c>
      <c r="J402" s="195">
        <v>1080000</v>
      </c>
      <c r="K402" s="195">
        <v>1080000</v>
      </c>
    </row>
    <row r="405" spans="1:11" x14ac:dyDescent="0.25">
      <c r="A405" s="190" t="s">
        <v>800</v>
      </c>
      <c r="D405" s="191" t="s">
        <v>663</v>
      </c>
      <c r="E405" s="190" t="s">
        <v>797</v>
      </c>
    </row>
    <row r="406" spans="1:11" x14ac:dyDescent="0.25">
      <c r="A406" s="192" t="s">
        <v>109</v>
      </c>
      <c r="B406" s="192" t="s">
        <v>110</v>
      </c>
      <c r="D406" s="188" t="s">
        <v>644</v>
      </c>
      <c r="E406" s="192" t="s">
        <v>86</v>
      </c>
      <c r="F406" s="193" t="s">
        <v>645</v>
      </c>
      <c r="G406" s="192" t="s">
        <v>646</v>
      </c>
      <c r="H406" s="192" t="s">
        <v>298</v>
      </c>
      <c r="J406" s="193" t="s">
        <v>647</v>
      </c>
      <c r="K406" s="193" t="s">
        <v>648</v>
      </c>
    </row>
    <row r="409" spans="1:11" x14ac:dyDescent="0.25">
      <c r="A409" s="194" t="s">
        <v>11</v>
      </c>
      <c r="B409" s="194" t="s">
        <v>12</v>
      </c>
      <c r="F409" s="196">
        <v>1</v>
      </c>
      <c r="H409" s="194" t="s">
        <v>801</v>
      </c>
      <c r="J409" s="195">
        <v>30000</v>
      </c>
    </row>
    <row r="410" spans="1:11" x14ac:dyDescent="0.25">
      <c r="A410" s="194" t="s">
        <v>674</v>
      </c>
      <c r="B410" s="194" t="s">
        <v>79</v>
      </c>
      <c r="D410" s="194" t="s">
        <v>667</v>
      </c>
      <c r="H410" s="194" t="s">
        <v>801</v>
      </c>
      <c r="K410" s="195">
        <v>30000</v>
      </c>
    </row>
    <row r="411" spans="1:11" x14ac:dyDescent="0.25">
      <c r="A411" s="190" t="s">
        <v>802</v>
      </c>
      <c r="J411" s="195">
        <v>30000</v>
      </c>
      <c r="K411" s="195">
        <v>30000</v>
      </c>
    </row>
    <row r="414" spans="1:11" x14ac:dyDescent="0.25">
      <c r="A414" s="190" t="s">
        <v>803</v>
      </c>
      <c r="D414" s="191" t="s">
        <v>663</v>
      </c>
      <c r="E414" s="190" t="s">
        <v>797</v>
      </c>
    </row>
    <row r="415" spans="1:11" x14ac:dyDescent="0.25">
      <c r="A415" s="192" t="s">
        <v>109</v>
      </c>
      <c r="B415" s="192" t="s">
        <v>110</v>
      </c>
      <c r="D415" s="188" t="s">
        <v>644</v>
      </c>
      <c r="E415" s="192" t="s">
        <v>86</v>
      </c>
      <c r="F415" s="193" t="s">
        <v>645</v>
      </c>
      <c r="G415" s="192" t="s">
        <v>646</v>
      </c>
      <c r="H415" s="192" t="s">
        <v>298</v>
      </c>
      <c r="J415" s="193" t="s">
        <v>647</v>
      </c>
      <c r="K415" s="193" t="s">
        <v>648</v>
      </c>
    </row>
    <row r="418" spans="1:11" x14ac:dyDescent="0.25">
      <c r="A418" s="194" t="s">
        <v>11</v>
      </c>
      <c r="B418" s="194" t="s">
        <v>12</v>
      </c>
      <c r="F418" s="196">
        <v>1</v>
      </c>
      <c r="H418" s="194" t="s">
        <v>804</v>
      </c>
      <c r="J418" s="195">
        <v>50000</v>
      </c>
    </row>
    <row r="419" spans="1:11" x14ac:dyDescent="0.25">
      <c r="A419" s="194" t="s">
        <v>674</v>
      </c>
      <c r="B419" s="194" t="s">
        <v>79</v>
      </c>
      <c r="D419" s="194" t="s">
        <v>667</v>
      </c>
      <c r="H419" s="194" t="s">
        <v>804</v>
      </c>
      <c r="K419" s="195">
        <v>50000</v>
      </c>
    </row>
    <row r="420" spans="1:11" x14ac:dyDescent="0.25">
      <c r="A420" s="190" t="s">
        <v>805</v>
      </c>
      <c r="J420" s="195">
        <v>50000</v>
      </c>
      <c r="K420" s="195">
        <v>50000</v>
      </c>
    </row>
    <row r="423" spans="1:11" x14ac:dyDescent="0.25">
      <c r="A423" s="190" t="s">
        <v>806</v>
      </c>
      <c r="D423" s="191" t="s">
        <v>663</v>
      </c>
      <c r="E423" s="190" t="s">
        <v>797</v>
      </c>
    </row>
    <row r="424" spans="1:11" x14ac:dyDescent="0.25">
      <c r="A424" s="192" t="s">
        <v>109</v>
      </c>
      <c r="B424" s="192" t="s">
        <v>110</v>
      </c>
      <c r="D424" s="188" t="s">
        <v>644</v>
      </c>
      <c r="E424" s="192" t="s">
        <v>86</v>
      </c>
      <c r="F424" s="193" t="s">
        <v>645</v>
      </c>
      <c r="G424" s="192" t="s">
        <v>646</v>
      </c>
      <c r="H424" s="192" t="s">
        <v>298</v>
      </c>
      <c r="J424" s="193" t="s">
        <v>647</v>
      </c>
      <c r="K424" s="193" t="s">
        <v>648</v>
      </c>
    </row>
    <row r="427" spans="1:11" x14ac:dyDescent="0.25">
      <c r="A427" s="194" t="s">
        <v>11</v>
      </c>
      <c r="B427" s="194" t="s">
        <v>12</v>
      </c>
      <c r="F427" s="196">
        <v>1</v>
      </c>
      <c r="H427" s="194" t="s">
        <v>807</v>
      </c>
      <c r="J427" s="195">
        <v>120000</v>
      </c>
    </row>
    <row r="428" spans="1:11" x14ac:dyDescent="0.25">
      <c r="A428" s="194" t="s">
        <v>674</v>
      </c>
      <c r="B428" s="194" t="s">
        <v>79</v>
      </c>
      <c r="D428" s="194" t="s">
        <v>667</v>
      </c>
      <c r="H428" s="194" t="s">
        <v>807</v>
      </c>
      <c r="K428" s="195">
        <v>120000</v>
      </c>
    </row>
    <row r="429" spans="1:11" x14ac:dyDescent="0.25">
      <c r="A429" s="190" t="s">
        <v>808</v>
      </c>
      <c r="J429" s="195">
        <v>120000</v>
      </c>
      <c r="K429" s="195">
        <v>120000</v>
      </c>
    </row>
    <row r="432" spans="1:11" x14ac:dyDescent="0.25">
      <c r="A432" s="190" t="s">
        <v>809</v>
      </c>
      <c r="D432" s="191" t="s">
        <v>684</v>
      </c>
      <c r="E432" s="190" t="s">
        <v>797</v>
      </c>
    </row>
    <row r="433" spans="1:11" x14ac:dyDescent="0.25">
      <c r="A433" s="192" t="s">
        <v>109</v>
      </c>
      <c r="B433" s="192" t="s">
        <v>110</v>
      </c>
      <c r="D433" s="188" t="s">
        <v>644</v>
      </c>
      <c r="E433" s="192" t="s">
        <v>86</v>
      </c>
      <c r="F433" s="193" t="s">
        <v>645</v>
      </c>
      <c r="G433" s="192" t="s">
        <v>646</v>
      </c>
      <c r="H433" s="192" t="s">
        <v>298</v>
      </c>
      <c r="J433" s="193" t="s">
        <v>647</v>
      </c>
      <c r="K433" s="193" t="s">
        <v>648</v>
      </c>
    </row>
    <row r="436" spans="1:11" x14ac:dyDescent="0.25">
      <c r="A436" s="194" t="s">
        <v>38</v>
      </c>
      <c r="B436" s="194" t="s">
        <v>39</v>
      </c>
      <c r="E436" s="194" t="s">
        <v>810</v>
      </c>
      <c r="F436" s="196">
        <v>192197</v>
      </c>
      <c r="H436" s="194" t="s">
        <v>811</v>
      </c>
      <c r="J436" s="195">
        <v>100000</v>
      </c>
    </row>
    <row r="437" spans="1:11" x14ac:dyDescent="0.25">
      <c r="A437" s="194" t="s">
        <v>812</v>
      </c>
      <c r="B437" s="194" t="s">
        <v>122</v>
      </c>
      <c r="D437" s="194" t="s">
        <v>813</v>
      </c>
      <c r="H437" s="194" t="s">
        <v>814</v>
      </c>
      <c r="J437" s="195">
        <v>5280</v>
      </c>
    </row>
    <row r="438" spans="1:11" x14ac:dyDescent="0.25">
      <c r="A438" s="194" t="s">
        <v>812</v>
      </c>
      <c r="B438" s="194" t="s">
        <v>122</v>
      </c>
      <c r="D438" s="194" t="s">
        <v>813</v>
      </c>
      <c r="H438" s="194" t="s">
        <v>815</v>
      </c>
      <c r="J438" s="195">
        <v>36639</v>
      </c>
    </row>
    <row r="439" spans="1:11" x14ac:dyDescent="0.25">
      <c r="A439" s="194" t="s">
        <v>15</v>
      </c>
      <c r="B439" s="194" t="s">
        <v>16</v>
      </c>
      <c r="E439" s="194" t="s">
        <v>412</v>
      </c>
      <c r="F439" s="196">
        <v>201701</v>
      </c>
      <c r="H439" s="194" t="s">
        <v>699</v>
      </c>
      <c r="K439" s="195">
        <v>141919</v>
      </c>
    </row>
    <row r="440" spans="1:11" x14ac:dyDescent="0.25">
      <c r="A440" s="190" t="s">
        <v>816</v>
      </c>
      <c r="J440" s="195">
        <v>141919</v>
      </c>
      <c r="K440" s="195">
        <v>141919</v>
      </c>
    </row>
    <row r="443" spans="1:11" x14ac:dyDescent="0.25">
      <c r="A443" s="190" t="s">
        <v>817</v>
      </c>
      <c r="D443" s="191" t="s">
        <v>684</v>
      </c>
      <c r="E443" s="190" t="s">
        <v>797</v>
      </c>
    </row>
    <row r="444" spans="1:11" x14ac:dyDescent="0.25">
      <c r="A444" s="192" t="s">
        <v>109</v>
      </c>
      <c r="B444" s="192" t="s">
        <v>110</v>
      </c>
      <c r="D444" s="188" t="s">
        <v>644</v>
      </c>
      <c r="E444" s="192" t="s">
        <v>86</v>
      </c>
      <c r="F444" s="193" t="s">
        <v>645</v>
      </c>
      <c r="G444" s="192" t="s">
        <v>646</v>
      </c>
      <c r="H444" s="192" t="s">
        <v>298</v>
      </c>
      <c r="J444" s="193" t="s">
        <v>647</v>
      </c>
      <c r="K444" s="193" t="s">
        <v>648</v>
      </c>
    </row>
    <row r="447" spans="1:11" x14ac:dyDescent="0.25">
      <c r="A447" s="194" t="s">
        <v>818</v>
      </c>
      <c r="B447" s="194" t="s">
        <v>76</v>
      </c>
      <c r="D447" s="194" t="s">
        <v>813</v>
      </c>
      <c r="H447" s="194" t="s">
        <v>819</v>
      </c>
      <c r="J447" s="195">
        <v>224144</v>
      </c>
    </row>
    <row r="448" spans="1:11" x14ac:dyDescent="0.25">
      <c r="A448" s="194" t="s">
        <v>812</v>
      </c>
      <c r="B448" s="194" t="s">
        <v>122</v>
      </c>
      <c r="D448" s="194" t="s">
        <v>813</v>
      </c>
      <c r="H448" s="194" t="s">
        <v>820</v>
      </c>
      <c r="J448" s="195">
        <v>39435</v>
      </c>
    </row>
    <row r="449" spans="1:11" x14ac:dyDescent="0.25">
      <c r="A449" s="194" t="s">
        <v>15</v>
      </c>
      <c r="B449" s="194" t="s">
        <v>16</v>
      </c>
      <c r="E449" s="194" t="s">
        <v>412</v>
      </c>
      <c r="F449" s="196">
        <v>201702</v>
      </c>
      <c r="H449" s="194" t="s">
        <v>702</v>
      </c>
      <c r="K449" s="195">
        <v>263579</v>
      </c>
    </row>
    <row r="450" spans="1:11" x14ac:dyDescent="0.25">
      <c r="A450" s="190" t="s">
        <v>821</v>
      </c>
      <c r="J450" s="195">
        <v>263579</v>
      </c>
      <c r="K450" s="195">
        <v>263579</v>
      </c>
    </row>
    <row r="453" spans="1:11" x14ac:dyDescent="0.25">
      <c r="A453" s="190" t="s">
        <v>822</v>
      </c>
      <c r="D453" s="191" t="s">
        <v>684</v>
      </c>
      <c r="E453" s="190" t="s">
        <v>797</v>
      </c>
    </row>
    <row r="454" spans="1:11" x14ac:dyDescent="0.25">
      <c r="A454" s="192" t="s">
        <v>109</v>
      </c>
      <c r="B454" s="192" t="s">
        <v>110</v>
      </c>
      <c r="D454" s="188" t="s">
        <v>644</v>
      </c>
      <c r="E454" s="192" t="s">
        <v>86</v>
      </c>
      <c r="F454" s="193" t="s">
        <v>645</v>
      </c>
      <c r="G454" s="192" t="s">
        <v>646</v>
      </c>
      <c r="H454" s="192" t="s">
        <v>298</v>
      </c>
      <c r="J454" s="193" t="s">
        <v>647</v>
      </c>
      <c r="K454" s="193" t="s">
        <v>648</v>
      </c>
    </row>
    <row r="457" spans="1:11" x14ac:dyDescent="0.25">
      <c r="A457" s="194" t="s">
        <v>15</v>
      </c>
      <c r="B457" s="194" t="s">
        <v>16</v>
      </c>
      <c r="E457" s="194" t="s">
        <v>412</v>
      </c>
      <c r="F457" s="196">
        <v>201707</v>
      </c>
      <c r="H457" s="194" t="s">
        <v>823</v>
      </c>
      <c r="J457" s="195">
        <v>346650</v>
      </c>
    </row>
    <row r="458" spans="1:11" x14ac:dyDescent="0.25">
      <c r="A458" s="194" t="s">
        <v>11</v>
      </c>
      <c r="B458" s="194" t="s">
        <v>12</v>
      </c>
      <c r="F458" s="196">
        <v>53</v>
      </c>
      <c r="H458" s="194" t="s">
        <v>823</v>
      </c>
      <c r="K458" s="195">
        <v>346650</v>
      </c>
    </row>
    <row r="459" spans="1:11" x14ac:dyDescent="0.25">
      <c r="A459" s="190" t="s">
        <v>824</v>
      </c>
      <c r="J459" s="195">
        <v>346650</v>
      </c>
      <c r="K459" s="195">
        <v>346650</v>
      </c>
    </row>
    <row r="462" spans="1:11" x14ac:dyDescent="0.25">
      <c r="A462" s="190" t="s">
        <v>825</v>
      </c>
      <c r="D462" s="191" t="s">
        <v>684</v>
      </c>
      <c r="E462" s="190" t="s">
        <v>797</v>
      </c>
    </row>
    <row r="463" spans="1:11" x14ac:dyDescent="0.25">
      <c r="A463" s="192" t="s">
        <v>109</v>
      </c>
      <c r="B463" s="192" t="s">
        <v>110</v>
      </c>
      <c r="D463" s="188" t="s">
        <v>644</v>
      </c>
      <c r="E463" s="192" t="s">
        <v>86</v>
      </c>
      <c r="F463" s="193" t="s">
        <v>645</v>
      </c>
      <c r="G463" s="192" t="s">
        <v>646</v>
      </c>
      <c r="H463" s="192" t="s">
        <v>298</v>
      </c>
      <c r="J463" s="193" t="s">
        <v>647</v>
      </c>
      <c r="K463" s="193" t="s">
        <v>648</v>
      </c>
    </row>
    <row r="466" spans="1:11" x14ac:dyDescent="0.25">
      <c r="A466" s="194" t="s">
        <v>812</v>
      </c>
      <c r="B466" s="194" t="s">
        <v>122</v>
      </c>
      <c r="D466" s="194" t="s">
        <v>813</v>
      </c>
      <c r="H466" s="194" t="s">
        <v>826</v>
      </c>
      <c r="J466" s="195">
        <v>36673</v>
      </c>
    </row>
    <row r="467" spans="1:11" x14ac:dyDescent="0.25">
      <c r="A467" s="194" t="s">
        <v>827</v>
      </c>
      <c r="B467" s="194" t="s">
        <v>70</v>
      </c>
      <c r="D467" s="194" t="s">
        <v>813</v>
      </c>
      <c r="H467" s="194" t="s">
        <v>828</v>
      </c>
      <c r="J467" s="195">
        <v>94900</v>
      </c>
    </row>
    <row r="468" spans="1:11" x14ac:dyDescent="0.25">
      <c r="A468" s="194" t="s">
        <v>829</v>
      </c>
      <c r="B468" s="194" t="s">
        <v>77</v>
      </c>
      <c r="D468" s="194" t="s">
        <v>813</v>
      </c>
      <c r="H468" s="194" t="s">
        <v>830</v>
      </c>
      <c r="J468" s="195">
        <v>1650</v>
      </c>
    </row>
    <row r="469" spans="1:11" x14ac:dyDescent="0.25">
      <c r="A469" s="194" t="s">
        <v>818</v>
      </c>
      <c r="B469" s="194" t="s">
        <v>76</v>
      </c>
      <c r="D469" s="194" t="s">
        <v>813</v>
      </c>
      <c r="H469" s="194" t="s">
        <v>831</v>
      </c>
      <c r="J469" s="195">
        <v>36605</v>
      </c>
    </row>
    <row r="470" spans="1:11" x14ac:dyDescent="0.25">
      <c r="A470" s="194" t="s">
        <v>832</v>
      </c>
      <c r="B470" s="194" t="s">
        <v>72</v>
      </c>
      <c r="D470" s="194" t="s">
        <v>813</v>
      </c>
      <c r="H470" s="194" t="s">
        <v>833</v>
      </c>
      <c r="J470" s="195">
        <v>29810</v>
      </c>
    </row>
    <row r="471" spans="1:11" x14ac:dyDescent="0.25">
      <c r="A471" s="194" t="s">
        <v>651</v>
      </c>
      <c r="B471" s="194" t="s">
        <v>141</v>
      </c>
      <c r="F471" s="196">
        <v>87976</v>
      </c>
      <c r="H471" s="194" t="s">
        <v>834</v>
      </c>
      <c r="J471" s="195">
        <v>362</v>
      </c>
    </row>
    <row r="472" spans="1:11" x14ac:dyDescent="0.25">
      <c r="A472" s="194" t="s">
        <v>15</v>
      </c>
      <c r="B472" s="194" t="s">
        <v>16</v>
      </c>
      <c r="E472" s="194" t="s">
        <v>412</v>
      </c>
      <c r="F472" s="196">
        <v>201662</v>
      </c>
      <c r="H472" s="194" t="s">
        <v>835</v>
      </c>
      <c r="K472" s="195">
        <v>200000</v>
      </c>
    </row>
    <row r="473" spans="1:11" x14ac:dyDescent="0.25">
      <c r="A473" s="190" t="s">
        <v>836</v>
      </c>
      <c r="J473" s="195">
        <v>200000</v>
      </c>
      <c r="K473" s="195">
        <v>200000</v>
      </c>
    </row>
    <row r="476" spans="1:11" x14ac:dyDescent="0.25">
      <c r="A476" s="190" t="s">
        <v>837</v>
      </c>
      <c r="D476" s="191" t="s">
        <v>684</v>
      </c>
      <c r="E476" s="190" t="s">
        <v>797</v>
      </c>
    </row>
    <row r="477" spans="1:11" x14ac:dyDescent="0.25">
      <c r="A477" s="192" t="s">
        <v>109</v>
      </c>
      <c r="B477" s="192" t="s">
        <v>110</v>
      </c>
      <c r="D477" s="188" t="s">
        <v>644</v>
      </c>
      <c r="E477" s="192" t="s">
        <v>86</v>
      </c>
      <c r="F477" s="193" t="s">
        <v>645</v>
      </c>
      <c r="G477" s="192" t="s">
        <v>646</v>
      </c>
      <c r="H477" s="192" t="s">
        <v>298</v>
      </c>
      <c r="J477" s="193" t="s">
        <v>647</v>
      </c>
      <c r="K477" s="193" t="s">
        <v>648</v>
      </c>
    </row>
    <row r="480" spans="1:11" x14ac:dyDescent="0.25">
      <c r="A480" s="194" t="s">
        <v>655</v>
      </c>
      <c r="B480" s="194" t="s">
        <v>120</v>
      </c>
      <c r="E480" s="194" t="s">
        <v>412</v>
      </c>
      <c r="F480" s="196">
        <v>1</v>
      </c>
      <c r="H480" s="194" t="s">
        <v>838</v>
      </c>
      <c r="J480" s="195">
        <v>29258</v>
      </c>
    </row>
    <row r="481" spans="1:11" x14ac:dyDescent="0.25">
      <c r="A481" s="194" t="s">
        <v>9</v>
      </c>
      <c r="B481" s="194" t="s">
        <v>10</v>
      </c>
      <c r="F481" s="196">
        <v>4531882</v>
      </c>
      <c r="H481" s="194" t="s">
        <v>838</v>
      </c>
      <c r="K481" s="195">
        <v>29258</v>
      </c>
    </row>
    <row r="482" spans="1:11" x14ac:dyDescent="0.25">
      <c r="A482" s="190" t="s">
        <v>839</v>
      </c>
      <c r="J482" s="195">
        <v>29258</v>
      </c>
      <c r="K482" s="195">
        <v>29258</v>
      </c>
    </row>
    <row r="485" spans="1:11" x14ac:dyDescent="0.25">
      <c r="A485" s="190" t="s">
        <v>840</v>
      </c>
      <c r="D485" s="191" t="s">
        <v>684</v>
      </c>
      <c r="E485" s="190" t="s">
        <v>841</v>
      </c>
    </row>
    <row r="486" spans="1:11" x14ac:dyDescent="0.25">
      <c r="A486" s="192" t="s">
        <v>109</v>
      </c>
      <c r="B486" s="192" t="s">
        <v>110</v>
      </c>
      <c r="D486" s="188" t="s">
        <v>644</v>
      </c>
      <c r="E486" s="192" t="s">
        <v>86</v>
      </c>
      <c r="F486" s="193" t="s">
        <v>645</v>
      </c>
      <c r="G486" s="192" t="s">
        <v>646</v>
      </c>
      <c r="H486" s="192" t="s">
        <v>298</v>
      </c>
      <c r="J486" s="193" t="s">
        <v>647</v>
      </c>
      <c r="K486" s="193" t="s">
        <v>648</v>
      </c>
    </row>
    <row r="489" spans="1:11" x14ac:dyDescent="0.25">
      <c r="A489" s="194" t="s">
        <v>36</v>
      </c>
      <c r="B489" s="194" t="s">
        <v>37</v>
      </c>
      <c r="E489" s="194" t="s">
        <v>443</v>
      </c>
      <c r="F489" s="196">
        <v>9366841</v>
      </c>
      <c r="H489" s="194" t="s">
        <v>842</v>
      </c>
      <c r="J489" s="195">
        <v>141815</v>
      </c>
    </row>
    <row r="490" spans="1:11" x14ac:dyDescent="0.25">
      <c r="A490" s="194" t="s">
        <v>9</v>
      </c>
      <c r="B490" s="194" t="s">
        <v>10</v>
      </c>
      <c r="F490" s="196">
        <v>4531883</v>
      </c>
      <c r="H490" s="194" t="s">
        <v>842</v>
      </c>
      <c r="K490" s="195">
        <v>141815</v>
      </c>
    </row>
    <row r="491" spans="1:11" x14ac:dyDescent="0.25">
      <c r="A491" s="190" t="s">
        <v>843</v>
      </c>
      <c r="J491" s="195">
        <v>141815</v>
      </c>
      <c r="K491" s="195">
        <v>141815</v>
      </c>
    </row>
    <row r="494" spans="1:11" x14ac:dyDescent="0.25">
      <c r="A494" s="190" t="s">
        <v>844</v>
      </c>
      <c r="D494" s="191" t="s">
        <v>684</v>
      </c>
      <c r="E494" s="190" t="s">
        <v>841</v>
      </c>
    </row>
    <row r="495" spans="1:11" x14ac:dyDescent="0.25">
      <c r="A495" s="192" t="s">
        <v>109</v>
      </c>
      <c r="B495" s="192" t="s">
        <v>110</v>
      </c>
      <c r="D495" s="188" t="s">
        <v>644</v>
      </c>
      <c r="E495" s="192" t="s">
        <v>86</v>
      </c>
      <c r="F495" s="193" t="s">
        <v>645</v>
      </c>
      <c r="G495" s="192" t="s">
        <v>646</v>
      </c>
      <c r="H495" s="192" t="s">
        <v>298</v>
      </c>
      <c r="J495" s="193" t="s">
        <v>647</v>
      </c>
      <c r="K495" s="193" t="s">
        <v>648</v>
      </c>
    </row>
    <row r="498" spans="1:11" x14ac:dyDescent="0.25">
      <c r="A498" s="194" t="s">
        <v>38</v>
      </c>
      <c r="B498" s="194" t="s">
        <v>39</v>
      </c>
      <c r="E498" s="194" t="s">
        <v>441</v>
      </c>
      <c r="F498" s="196">
        <v>6</v>
      </c>
      <c r="H498" s="194" t="s">
        <v>845</v>
      </c>
      <c r="J498" s="195">
        <v>504000</v>
      </c>
    </row>
    <row r="499" spans="1:11" x14ac:dyDescent="0.25">
      <c r="A499" s="194" t="s">
        <v>9</v>
      </c>
      <c r="B499" s="194" t="s">
        <v>10</v>
      </c>
      <c r="F499" s="196">
        <v>4531884</v>
      </c>
      <c r="H499" s="194" t="s">
        <v>845</v>
      </c>
      <c r="K499" s="195">
        <v>504000</v>
      </c>
    </row>
    <row r="500" spans="1:11" x14ac:dyDescent="0.25">
      <c r="A500" s="190" t="s">
        <v>846</v>
      </c>
      <c r="J500" s="195">
        <v>504000</v>
      </c>
      <c r="K500" s="195">
        <v>504000</v>
      </c>
    </row>
    <row r="503" spans="1:11" x14ac:dyDescent="0.25">
      <c r="A503" s="190" t="s">
        <v>847</v>
      </c>
      <c r="D503" s="191" t="s">
        <v>663</v>
      </c>
      <c r="E503" s="190" t="s">
        <v>841</v>
      </c>
    </row>
    <row r="504" spans="1:11" x14ac:dyDescent="0.25">
      <c r="A504" s="192" t="s">
        <v>109</v>
      </c>
      <c r="B504" s="192" t="s">
        <v>110</v>
      </c>
      <c r="D504" s="188" t="s">
        <v>644</v>
      </c>
      <c r="E504" s="192" t="s">
        <v>86</v>
      </c>
      <c r="F504" s="193" t="s">
        <v>645</v>
      </c>
      <c r="G504" s="192" t="s">
        <v>646</v>
      </c>
      <c r="H504" s="192" t="s">
        <v>298</v>
      </c>
      <c r="J504" s="193" t="s">
        <v>647</v>
      </c>
      <c r="K504" s="193" t="s">
        <v>648</v>
      </c>
    </row>
    <row r="507" spans="1:11" x14ac:dyDescent="0.25">
      <c r="A507" s="194" t="s">
        <v>9</v>
      </c>
      <c r="B507" s="194" t="s">
        <v>10</v>
      </c>
      <c r="F507" s="196">
        <v>1</v>
      </c>
      <c r="H507" s="194" t="s">
        <v>848</v>
      </c>
      <c r="J507" s="195">
        <v>50000000</v>
      </c>
    </row>
    <row r="508" spans="1:11" x14ac:dyDescent="0.25">
      <c r="A508" s="194" t="s">
        <v>654</v>
      </c>
      <c r="B508" s="194" t="s">
        <v>17</v>
      </c>
      <c r="F508" s="196">
        <v>436801</v>
      </c>
      <c r="H508" s="194" t="s">
        <v>848</v>
      </c>
      <c r="K508" s="195">
        <v>50000000</v>
      </c>
    </row>
    <row r="509" spans="1:11" x14ac:dyDescent="0.25">
      <c r="A509" s="190" t="s">
        <v>849</v>
      </c>
      <c r="J509" s="195">
        <v>50000000</v>
      </c>
      <c r="K509" s="195">
        <v>50000000</v>
      </c>
    </row>
    <row r="512" spans="1:11" x14ac:dyDescent="0.25">
      <c r="A512" s="190" t="s">
        <v>850</v>
      </c>
      <c r="D512" s="191" t="s">
        <v>684</v>
      </c>
      <c r="E512" s="190" t="s">
        <v>841</v>
      </c>
    </row>
    <row r="513" spans="1:11" x14ac:dyDescent="0.25">
      <c r="A513" s="192" t="s">
        <v>109</v>
      </c>
      <c r="B513" s="192" t="s">
        <v>110</v>
      </c>
      <c r="D513" s="188" t="s">
        <v>644</v>
      </c>
      <c r="E513" s="192" t="s">
        <v>86</v>
      </c>
      <c r="F513" s="193" t="s">
        <v>645</v>
      </c>
      <c r="G513" s="192" t="s">
        <v>646</v>
      </c>
      <c r="H513" s="192" t="s">
        <v>298</v>
      </c>
      <c r="J513" s="193" t="s">
        <v>647</v>
      </c>
      <c r="K513" s="193" t="s">
        <v>648</v>
      </c>
    </row>
    <row r="516" spans="1:11" x14ac:dyDescent="0.25">
      <c r="A516" s="194" t="s">
        <v>655</v>
      </c>
      <c r="B516" s="194" t="s">
        <v>120</v>
      </c>
      <c r="E516" s="194" t="s">
        <v>412</v>
      </c>
      <c r="F516" s="196">
        <v>1</v>
      </c>
      <c r="H516" s="194" t="s">
        <v>234</v>
      </c>
      <c r="J516" s="195">
        <v>15423500</v>
      </c>
    </row>
    <row r="517" spans="1:11" x14ac:dyDescent="0.25">
      <c r="A517" s="194" t="s">
        <v>9</v>
      </c>
      <c r="B517" s="194" t="s">
        <v>10</v>
      </c>
      <c r="F517" s="196">
        <v>4531885</v>
      </c>
      <c r="H517" s="194" t="s">
        <v>234</v>
      </c>
      <c r="K517" s="195">
        <v>5000000</v>
      </c>
    </row>
    <row r="518" spans="1:11" x14ac:dyDescent="0.25">
      <c r="A518" s="194" t="s">
        <v>651</v>
      </c>
      <c r="B518" s="194" t="s">
        <v>141</v>
      </c>
      <c r="F518" s="196">
        <v>469</v>
      </c>
      <c r="H518" s="194" t="s">
        <v>234</v>
      </c>
      <c r="K518" s="195">
        <v>10423500</v>
      </c>
    </row>
    <row r="519" spans="1:11" x14ac:dyDescent="0.25">
      <c r="A519" s="190" t="s">
        <v>851</v>
      </c>
      <c r="J519" s="195">
        <v>15423500</v>
      </c>
      <c r="K519" s="195">
        <v>15423500</v>
      </c>
    </row>
    <row r="522" spans="1:11" x14ac:dyDescent="0.25">
      <c r="A522" s="190" t="s">
        <v>852</v>
      </c>
      <c r="D522" s="191" t="s">
        <v>663</v>
      </c>
      <c r="E522" s="190" t="s">
        <v>841</v>
      </c>
    </row>
    <row r="523" spans="1:11" x14ac:dyDescent="0.25">
      <c r="A523" s="192" t="s">
        <v>109</v>
      </c>
      <c r="B523" s="192" t="s">
        <v>110</v>
      </c>
      <c r="D523" s="188" t="s">
        <v>644</v>
      </c>
      <c r="E523" s="192" t="s">
        <v>86</v>
      </c>
      <c r="F523" s="193" t="s">
        <v>645</v>
      </c>
      <c r="G523" s="192" t="s">
        <v>646</v>
      </c>
      <c r="H523" s="192" t="s">
        <v>298</v>
      </c>
      <c r="J523" s="193" t="s">
        <v>647</v>
      </c>
      <c r="K523" s="193" t="s">
        <v>648</v>
      </c>
    </row>
    <row r="526" spans="1:11" x14ac:dyDescent="0.25">
      <c r="A526" s="194" t="s">
        <v>9</v>
      </c>
      <c r="B526" s="194" t="s">
        <v>10</v>
      </c>
      <c r="F526" s="196">
        <v>45965</v>
      </c>
      <c r="H526" s="194" t="s">
        <v>853</v>
      </c>
      <c r="J526" s="195">
        <v>10000</v>
      </c>
    </row>
    <row r="527" spans="1:11" x14ac:dyDescent="0.25">
      <c r="A527" s="194" t="s">
        <v>666</v>
      </c>
      <c r="B527" s="194" t="s">
        <v>78</v>
      </c>
      <c r="D527" s="194" t="s">
        <v>667</v>
      </c>
      <c r="H527" s="194" t="s">
        <v>853</v>
      </c>
      <c r="K527" s="195">
        <v>10000</v>
      </c>
    </row>
    <row r="528" spans="1:11" x14ac:dyDescent="0.25">
      <c r="A528" s="190" t="s">
        <v>854</v>
      </c>
      <c r="J528" s="195">
        <v>10000</v>
      </c>
      <c r="K528" s="195">
        <v>10000</v>
      </c>
    </row>
    <row r="531" spans="1:11" x14ac:dyDescent="0.25">
      <c r="A531" s="190" t="s">
        <v>855</v>
      </c>
      <c r="D531" s="191" t="s">
        <v>663</v>
      </c>
      <c r="E531" s="190" t="s">
        <v>841</v>
      </c>
    </row>
    <row r="532" spans="1:11" x14ac:dyDescent="0.25">
      <c r="A532" s="192" t="s">
        <v>109</v>
      </c>
      <c r="B532" s="192" t="s">
        <v>110</v>
      </c>
      <c r="D532" s="188" t="s">
        <v>644</v>
      </c>
      <c r="E532" s="192" t="s">
        <v>86</v>
      </c>
      <c r="F532" s="193" t="s">
        <v>645</v>
      </c>
      <c r="G532" s="192" t="s">
        <v>646</v>
      </c>
      <c r="H532" s="192" t="s">
        <v>298</v>
      </c>
      <c r="J532" s="193" t="s">
        <v>647</v>
      </c>
      <c r="K532" s="193" t="s">
        <v>648</v>
      </c>
    </row>
    <row r="535" spans="1:11" x14ac:dyDescent="0.25">
      <c r="A535" s="194" t="s">
        <v>9</v>
      </c>
      <c r="B535" s="194" t="s">
        <v>10</v>
      </c>
      <c r="F535" s="196">
        <v>45966</v>
      </c>
      <c r="H535" s="194" t="s">
        <v>856</v>
      </c>
      <c r="J535" s="195">
        <v>50000</v>
      </c>
    </row>
    <row r="536" spans="1:11" x14ac:dyDescent="0.25">
      <c r="A536" s="194" t="s">
        <v>666</v>
      </c>
      <c r="B536" s="194" t="s">
        <v>78</v>
      </c>
      <c r="D536" s="194" t="s">
        <v>667</v>
      </c>
      <c r="H536" s="194" t="s">
        <v>856</v>
      </c>
      <c r="K536" s="195">
        <v>50000</v>
      </c>
    </row>
    <row r="537" spans="1:11" x14ac:dyDescent="0.25">
      <c r="A537" s="190" t="s">
        <v>857</v>
      </c>
      <c r="J537" s="195">
        <v>50000</v>
      </c>
      <c r="K537" s="195">
        <v>50000</v>
      </c>
    </row>
    <row r="540" spans="1:11" x14ac:dyDescent="0.25">
      <c r="A540" s="190" t="s">
        <v>858</v>
      </c>
      <c r="D540" s="191" t="s">
        <v>663</v>
      </c>
      <c r="E540" s="190" t="s">
        <v>841</v>
      </c>
    </row>
    <row r="541" spans="1:11" x14ac:dyDescent="0.25">
      <c r="A541" s="192" t="s">
        <v>109</v>
      </c>
      <c r="B541" s="192" t="s">
        <v>110</v>
      </c>
      <c r="D541" s="188" t="s">
        <v>644</v>
      </c>
      <c r="E541" s="192" t="s">
        <v>86</v>
      </c>
      <c r="F541" s="193" t="s">
        <v>645</v>
      </c>
      <c r="G541" s="192" t="s">
        <v>646</v>
      </c>
      <c r="H541" s="192" t="s">
        <v>298</v>
      </c>
      <c r="J541" s="193" t="s">
        <v>647</v>
      </c>
      <c r="K541" s="193" t="s">
        <v>648</v>
      </c>
    </row>
    <row r="544" spans="1:11" x14ac:dyDescent="0.25">
      <c r="A544" s="194" t="s">
        <v>11</v>
      </c>
      <c r="B544" s="194" t="s">
        <v>12</v>
      </c>
      <c r="F544" s="196">
        <v>1</v>
      </c>
      <c r="H544" s="194" t="s">
        <v>859</v>
      </c>
      <c r="J544" s="195">
        <v>13631</v>
      </c>
    </row>
    <row r="545" spans="1:11" x14ac:dyDescent="0.25">
      <c r="A545" s="194" t="s">
        <v>674</v>
      </c>
      <c r="B545" s="194" t="s">
        <v>79</v>
      </c>
      <c r="D545" s="194" t="s">
        <v>667</v>
      </c>
      <c r="H545" s="194" t="s">
        <v>859</v>
      </c>
      <c r="K545" s="195">
        <v>13631</v>
      </c>
    </row>
    <row r="546" spans="1:11" x14ac:dyDescent="0.25">
      <c r="A546" s="190" t="s">
        <v>860</v>
      </c>
      <c r="J546" s="195">
        <v>13631</v>
      </c>
      <c r="K546" s="195">
        <v>13631</v>
      </c>
    </row>
    <row r="549" spans="1:11" x14ac:dyDescent="0.25">
      <c r="A549" s="190" t="s">
        <v>861</v>
      </c>
      <c r="D549" s="191" t="s">
        <v>663</v>
      </c>
      <c r="E549" s="190" t="s">
        <v>841</v>
      </c>
    </row>
    <row r="550" spans="1:11" x14ac:dyDescent="0.25">
      <c r="A550" s="192" t="s">
        <v>109</v>
      </c>
      <c r="B550" s="192" t="s">
        <v>110</v>
      </c>
      <c r="D550" s="188" t="s">
        <v>644</v>
      </c>
      <c r="E550" s="192" t="s">
        <v>86</v>
      </c>
      <c r="F550" s="193" t="s">
        <v>645</v>
      </c>
      <c r="G550" s="192" t="s">
        <v>646</v>
      </c>
      <c r="H550" s="192" t="s">
        <v>298</v>
      </c>
      <c r="J550" s="193" t="s">
        <v>647</v>
      </c>
      <c r="K550" s="193" t="s">
        <v>648</v>
      </c>
    </row>
    <row r="553" spans="1:11" x14ac:dyDescent="0.25">
      <c r="A553" s="194" t="s">
        <v>11</v>
      </c>
      <c r="B553" s="194" t="s">
        <v>12</v>
      </c>
      <c r="F553" s="196">
        <v>1</v>
      </c>
      <c r="H553" s="194" t="s">
        <v>862</v>
      </c>
      <c r="J553" s="195">
        <v>29423</v>
      </c>
    </row>
    <row r="554" spans="1:11" x14ac:dyDescent="0.25">
      <c r="A554" s="194" t="s">
        <v>674</v>
      </c>
      <c r="B554" s="194" t="s">
        <v>79</v>
      </c>
      <c r="D554" s="194" t="s">
        <v>667</v>
      </c>
      <c r="H554" s="194" t="s">
        <v>862</v>
      </c>
      <c r="K554" s="195">
        <v>29423</v>
      </c>
    </row>
    <row r="555" spans="1:11" x14ac:dyDescent="0.25">
      <c r="A555" s="190" t="s">
        <v>863</v>
      </c>
      <c r="J555" s="195">
        <v>29423</v>
      </c>
      <c r="K555" s="195">
        <v>29423</v>
      </c>
    </row>
    <row r="558" spans="1:11" x14ac:dyDescent="0.25">
      <c r="A558" s="190" t="s">
        <v>864</v>
      </c>
      <c r="D558" s="191" t="s">
        <v>684</v>
      </c>
      <c r="E558" s="190" t="s">
        <v>841</v>
      </c>
    </row>
    <row r="559" spans="1:11" x14ac:dyDescent="0.25">
      <c r="A559" s="192" t="s">
        <v>109</v>
      </c>
      <c r="B559" s="192" t="s">
        <v>110</v>
      </c>
      <c r="D559" s="188" t="s">
        <v>644</v>
      </c>
      <c r="E559" s="192" t="s">
        <v>86</v>
      </c>
      <c r="F559" s="193" t="s">
        <v>645</v>
      </c>
      <c r="G559" s="192" t="s">
        <v>646</v>
      </c>
      <c r="H559" s="192" t="s">
        <v>298</v>
      </c>
      <c r="J559" s="193" t="s">
        <v>647</v>
      </c>
      <c r="K559" s="193" t="s">
        <v>648</v>
      </c>
    </row>
    <row r="562" spans="1:11" x14ac:dyDescent="0.25">
      <c r="A562" s="194" t="s">
        <v>812</v>
      </c>
      <c r="B562" s="194" t="s">
        <v>122</v>
      </c>
      <c r="D562" s="194" t="s">
        <v>667</v>
      </c>
      <c r="H562" s="194" t="s">
        <v>865</v>
      </c>
      <c r="J562" s="195">
        <v>66502</v>
      </c>
    </row>
    <row r="563" spans="1:11" x14ac:dyDescent="0.25">
      <c r="A563" s="194" t="s">
        <v>818</v>
      </c>
      <c r="B563" s="194" t="s">
        <v>76</v>
      </c>
      <c r="D563" s="194" t="s">
        <v>667</v>
      </c>
      <c r="H563" s="194" t="s">
        <v>866</v>
      </c>
      <c r="J563" s="195">
        <v>78568</v>
      </c>
    </row>
    <row r="564" spans="1:11" x14ac:dyDescent="0.25">
      <c r="A564" s="194" t="s">
        <v>832</v>
      </c>
      <c r="B564" s="194" t="s">
        <v>72</v>
      </c>
      <c r="D564" s="194" t="s">
        <v>667</v>
      </c>
      <c r="H564" s="194" t="s">
        <v>867</v>
      </c>
      <c r="J564" s="195">
        <v>1580</v>
      </c>
    </row>
    <row r="565" spans="1:11" x14ac:dyDescent="0.25">
      <c r="A565" s="194" t="s">
        <v>38</v>
      </c>
      <c r="B565" s="194" t="s">
        <v>39</v>
      </c>
      <c r="E565" s="194" t="s">
        <v>441</v>
      </c>
      <c r="F565" s="196">
        <v>82</v>
      </c>
      <c r="H565" s="194" t="s">
        <v>868</v>
      </c>
      <c r="J565" s="195">
        <v>200000</v>
      </c>
    </row>
    <row r="566" spans="1:11" x14ac:dyDescent="0.25">
      <c r="A566" s="194" t="s">
        <v>15</v>
      </c>
      <c r="B566" s="194" t="s">
        <v>16</v>
      </c>
      <c r="E566" s="194" t="s">
        <v>412</v>
      </c>
      <c r="F566" s="196">
        <v>201707</v>
      </c>
      <c r="H566" s="194" t="s">
        <v>823</v>
      </c>
      <c r="K566" s="195">
        <v>346650</v>
      </c>
    </row>
    <row r="567" spans="1:11" x14ac:dyDescent="0.25">
      <c r="A567" s="190" t="s">
        <v>869</v>
      </c>
      <c r="J567" s="195">
        <v>346650</v>
      </c>
      <c r="K567" s="195">
        <v>346650</v>
      </c>
    </row>
    <row r="570" spans="1:11" x14ac:dyDescent="0.25">
      <c r="A570" s="190" t="s">
        <v>870</v>
      </c>
      <c r="D570" s="191" t="s">
        <v>663</v>
      </c>
      <c r="E570" s="190" t="s">
        <v>871</v>
      </c>
    </row>
    <row r="571" spans="1:11" x14ac:dyDescent="0.25">
      <c r="A571" s="192" t="s">
        <v>109</v>
      </c>
      <c r="B571" s="192" t="s">
        <v>110</v>
      </c>
      <c r="D571" s="188" t="s">
        <v>644</v>
      </c>
      <c r="E571" s="192" t="s">
        <v>86</v>
      </c>
      <c r="F571" s="193" t="s">
        <v>645</v>
      </c>
      <c r="G571" s="192" t="s">
        <v>646</v>
      </c>
      <c r="H571" s="192" t="s">
        <v>298</v>
      </c>
      <c r="J571" s="193" t="s">
        <v>647</v>
      </c>
      <c r="K571" s="193" t="s">
        <v>648</v>
      </c>
    </row>
    <row r="574" spans="1:11" x14ac:dyDescent="0.25">
      <c r="A574" s="194" t="s">
        <v>651</v>
      </c>
      <c r="B574" s="194" t="s">
        <v>141</v>
      </c>
      <c r="F574" s="196">
        <v>1</v>
      </c>
      <c r="H574" s="194" t="s">
        <v>872</v>
      </c>
      <c r="J574" s="195">
        <v>255148864</v>
      </c>
    </row>
    <row r="575" spans="1:11" x14ac:dyDescent="0.25">
      <c r="A575" s="194" t="s">
        <v>873</v>
      </c>
      <c r="B575" s="194" t="s">
        <v>150</v>
      </c>
      <c r="D575" s="194" t="s">
        <v>813</v>
      </c>
      <c r="H575" s="194" t="s">
        <v>872</v>
      </c>
      <c r="K575" s="195">
        <v>255148864</v>
      </c>
    </row>
    <row r="576" spans="1:11" x14ac:dyDescent="0.25">
      <c r="A576" s="190" t="s">
        <v>874</v>
      </c>
      <c r="J576" s="195">
        <v>255148864</v>
      </c>
      <c r="K576" s="195">
        <v>255148864</v>
      </c>
    </row>
    <row r="579" spans="1:11" x14ac:dyDescent="0.25">
      <c r="A579" s="190" t="s">
        <v>875</v>
      </c>
      <c r="D579" s="191" t="s">
        <v>663</v>
      </c>
      <c r="E579" s="190" t="s">
        <v>871</v>
      </c>
    </row>
    <row r="580" spans="1:11" x14ac:dyDescent="0.25">
      <c r="A580" s="192" t="s">
        <v>109</v>
      </c>
      <c r="B580" s="192" t="s">
        <v>110</v>
      </c>
      <c r="D580" s="188" t="s">
        <v>644</v>
      </c>
      <c r="E580" s="192" t="s">
        <v>86</v>
      </c>
      <c r="F580" s="193" t="s">
        <v>645</v>
      </c>
      <c r="G580" s="192" t="s">
        <v>646</v>
      </c>
      <c r="H580" s="192" t="s">
        <v>298</v>
      </c>
      <c r="J580" s="193" t="s">
        <v>647</v>
      </c>
      <c r="K580" s="193" t="s">
        <v>648</v>
      </c>
    </row>
    <row r="583" spans="1:11" x14ac:dyDescent="0.25">
      <c r="A583" s="194" t="s">
        <v>9</v>
      </c>
      <c r="B583" s="194" t="s">
        <v>10</v>
      </c>
      <c r="F583" s="196">
        <v>1</v>
      </c>
      <c r="H583" s="194" t="s">
        <v>876</v>
      </c>
      <c r="J583" s="195">
        <v>25000</v>
      </c>
    </row>
    <row r="584" spans="1:11" x14ac:dyDescent="0.25">
      <c r="A584" s="194" t="s">
        <v>666</v>
      </c>
      <c r="B584" s="194" t="s">
        <v>78</v>
      </c>
      <c r="D584" s="194" t="s">
        <v>667</v>
      </c>
      <c r="H584" s="194" t="s">
        <v>876</v>
      </c>
      <c r="K584" s="195">
        <v>25000</v>
      </c>
    </row>
    <row r="585" spans="1:11" x14ac:dyDescent="0.25">
      <c r="A585" s="190" t="s">
        <v>877</v>
      </c>
      <c r="J585" s="195">
        <v>25000</v>
      </c>
      <c r="K585" s="195">
        <v>25000</v>
      </c>
    </row>
    <row r="588" spans="1:11" x14ac:dyDescent="0.25">
      <c r="A588" s="190" t="s">
        <v>878</v>
      </c>
      <c r="D588" s="191" t="s">
        <v>663</v>
      </c>
      <c r="E588" s="190" t="s">
        <v>871</v>
      </c>
    </row>
    <row r="589" spans="1:11" x14ac:dyDescent="0.25">
      <c r="A589" s="192" t="s">
        <v>109</v>
      </c>
      <c r="B589" s="192" t="s">
        <v>110</v>
      </c>
      <c r="D589" s="188" t="s">
        <v>644</v>
      </c>
      <c r="E589" s="192" t="s">
        <v>86</v>
      </c>
      <c r="F589" s="193" t="s">
        <v>645</v>
      </c>
      <c r="G589" s="192" t="s">
        <v>646</v>
      </c>
      <c r="H589" s="192" t="s">
        <v>298</v>
      </c>
      <c r="J589" s="193" t="s">
        <v>647</v>
      </c>
      <c r="K589" s="193" t="s">
        <v>648</v>
      </c>
    </row>
    <row r="592" spans="1:11" x14ac:dyDescent="0.25">
      <c r="A592" s="194" t="s">
        <v>9</v>
      </c>
      <c r="B592" s="194" t="s">
        <v>10</v>
      </c>
      <c r="F592" s="196">
        <v>75819</v>
      </c>
      <c r="H592" s="194" t="s">
        <v>713</v>
      </c>
      <c r="J592" s="195">
        <v>10000</v>
      </c>
    </row>
    <row r="593" spans="1:11" x14ac:dyDescent="0.25">
      <c r="A593" s="194" t="s">
        <v>666</v>
      </c>
      <c r="B593" s="194" t="s">
        <v>78</v>
      </c>
      <c r="D593" s="194" t="s">
        <v>667</v>
      </c>
      <c r="H593" s="194" t="s">
        <v>713</v>
      </c>
      <c r="K593" s="195">
        <v>10000</v>
      </c>
    </row>
    <row r="594" spans="1:11" x14ac:dyDescent="0.25">
      <c r="A594" s="190" t="s">
        <v>879</v>
      </c>
      <c r="J594" s="195">
        <v>10000</v>
      </c>
      <c r="K594" s="195">
        <v>10000</v>
      </c>
    </row>
    <row r="597" spans="1:11" x14ac:dyDescent="0.25">
      <c r="A597" s="190" t="s">
        <v>880</v>
      </c>
      <c r="D597" s="191" t="s">
        <v>663</v>
      </c>
      <c r="E597" s="190" t="s">
        <v>871</v>
      </c>
    </row>
    <row r="598" spans="1:11" x14ac:dyDescent="0.25">
      <c r="A598" s="192" t="s">
        <v>109</v>
      </c>
      <c r="B598" s="192" t="s">
        <v>110</v>
      </c>
      <c r="D598" s="188" t="s">
        <v>644</v>
      </c>
      <c r="E598" s="192" t="s">
        <v>86</v>
      </c>
      <c r="F598" s="193" t="s">
        <v>645</v>
      </c>
      <c r="G598" s="192" t="s">
        <v>646</v>
      </c>
      <c r="H598" s="192" t="s">
        <v>298</v>
      </c>
      <c r="J598" s="193" t="s">
        <v>647</v>
      </c>
      <c r="K598" s="193" t="s">
        <v>648</v>
      </c>
    </row>
    <row r="601" spans="1:11" x14ac:dyDescent="0.25">
      <c r="A601" s="194" t="s">
        <v>9</v>
      </c>
      <c r="B601" s="194" t="s">
        <v>10</v>
      </c>
      <c r="F601" s="196">
        <v>75817</v>
      </c>
      <c r="H601" s="194" t="s">
        <v>881</v>
      </c>
      <c r="J601" s="195">
        <v>200000</v>
      </c>
    </row>
    <row r="602" spans="1:11" x14ac:dyDescent="0.25">
      <c r="A602" s="194" t="s">
        <v>666</v>
      </c>
      <c r="B602" s="194" t="s">
        <v>78</v>
      </c>
      <c r="D602" s="194" t="s">
        <v>667</v>
      </c>
      <c r="H602" s="194" t="s">
        <v>881</v>
      </c>
      <c r="K602" s="195">
        <v>200000</v>
      </c>
    </row>
    <row r="603" spans="1:11" x14ac:dyDescent="0.25">
      <c r="A603" s="190" t="s">
        <v>882</v>
      </c>
      <c r="J603" s="195">
        <v>200000</v>
      </c>
      <c r="K603" s="195">
        <v>200000</v>
      </c>
    </row>
    <row r="606" spans="1:11" x14ac:dyDescent="0.25">
      <c r="A606" s="190" t="s">
        <v>883</v>
      </c>
      <c r="D606" s="191" t="s">
        <v>663</v>
      </c>
      <c r="E606" s="190" t="s">
        <v>871</v>
      </c>
    </row>
    <row r="607" spans="1:11" x14ac:dyDescent="0.25">
      <c r="A607" s="192" t="s">
        <v>109</v>
      </c>
      <c r="B607" s="192" t="s">
        <v>110</v>
      </c>
      <c r="D607" s="188" t="s">
        <v>644</v>
      </c>
      <c r="E607" s="192" t="s">
        <v>86</v>
      </c>
      <c r="F607" s="193" t="s">
        <v>645</v>
      </c>
      <c r="G607" s="192" t="s">
        <v>646</v>
      </c>
      <c r="H607" s="192" t="s">
        <v>298</v>
      </c>
      <c r="J607" s="193" t="s">
        <v>647</v>
      </c>
      <c r="K607" s="193" t="s">
        <v>648</v>
      </c>
    </row>
    <row r="610" spans="1:11" x14ac:dyDescent="0.25">
      <c r="A610" s="194" t="s">
        <v>9</v>
      </c>
      <c r="B610" s="194" t="s">
        <v>10</v>
      </c>
      <c r="F610" s="196">
        <v>75820</v>
      </c>
      <c r="H610" s="194" t="s">
        <v>884</v>
      </c>
      <c r="J610" s="195">
        <v>30000</v>
      </c>
    </row>
    <row r="611" spans="1:11" x14ac:dyDescent="0.25">
      <c r="A611" s="194" t="s">
        <v>666</v>
      </c>
      <c r="B611" s="194" t="s">
        <v>78</v>
      </c>
      <c r="D611" s="194" t="s">
        <v>667</v>
      </c>
      <c r="H611" s="194" t="s">
        <v>884</v>
      </c>
      <c r="K611" s="195">
        <v>30000</v>
      </c>
    </row>
    <row r="612" spans="1:11" x14ac:dyDescent="0.25">
      <c r="A612" s="190" t="s">
        <v>885</v>
      </c>
      <c r="J612" s="195">
        <v>30000</v>
      </c>
      <c r="K612" s="195">
        <v>30000</v>
      </c>
    </row>
    <row r="615" spans="1:11" x14ac:dyDescent="0.25">
      <c r="A615" s="190" t="s">
        <v>886</v>
      </c>
      <c r="D615" s="191" t="s">
        <v>663</v>
      </c>
      <c r="E615" s="190" t="s">
        <v>871</v>
      </c>
    </row>
    <row r="616" spans="1:11" x14ac:dyDescent="0.25">
      <c r="A616" s="192" t="s">
        <v>109</v>
      </c>
      <c r="B616" s="192" t="s">
        <v>110</v>
      </c>
      <c r="D616" s="188" t="s">
        <v>644</v>
      </c>
      <c r="E616" s="192" t="s">
        <v>86</v>
      </c>
      <c r="F616" s="193" t="s">
        <v>645</v>
      </c>
      <c r="G616" s="192" t="s">
        <v>646</v>
      </c>
      <c r="H616" s="192" t="s">
        <v>298</v>
      </c>
      <c r="J616" s="193" t="s">
        <v>647</v>
      </c>
      <c r="K616" s="193" t="s">
        <v>648</v>
      </c>
    </row>
    <row r="619" spans="1:11" x14ac:dyDescent="0.25">
      <c r="A619" s="194" t="s">
        <v>9</v>
      </c>
      <c r="B619" s="194" t="s">
        <v>10</v>
      </c>
      <c r="F619" s="196">
        <v>75822</v>
      </c>
      <c r="H619" s="194" t="s">
        <v>887</v>
      </c>
      <c r="J619" s="195">
        <v>60000</v>
      </c>
    </row>
    <row r="620" spans="1:11" x14ac:dyDescent="0.25">
      <c r="A620" s="194" t="s">
        <v>666</v>
      </c>
      <c r="B620" s="194" t="s">
        <v>78</v>
      </c>
      <c r="D620" s="194" t="s">
        <v>667</v>
      </c>
      <c r="H620" s="194" t="s">
        <v>887</v>
      </c>
      <c r="K620" s="195">
        <v>60000</v>
      </c>
    </row>
    <row r="621" spans="1:11" x14ac:dyDescent="0.25">
      <c r="A621" s="190" t="s">
        <v>888</v>
      </c>
      <c r="J621" s="195">
        <v>60000</v>
      </c>
      <c r="K621" s="195">
        <v>60000</v>
      </c>
    </row>
    <row r="624" spans="1:11" x14ac:dyDescent="0.25">
      <c r="A624" s="190" t="s">
        <v>889</v>
      </c>
      <c r="D624" s="191" t="s">
        <v>684</v>
      </c>
      <c r="E624" s="190" t="s">
        <v>890</v>
      </c>
    </row>
    <row r="625" spans="1:11" x14ac:dyDescent="0.25">
      <c r="A625" s="192" t="s">
        <v>109</v>
      </c>
      <c r="B625" s="192" t="s">
        <v>110</v>
      </c>
      <c r="D625" s="188" t="s">
        <v>644</v>
      </c>
      <c r="E625" s="192" t="s">
        <v>86</v>
      </c>
      <c r="F625" s="193" t="s">
        <v>645</v>
      </c>
      <c r="G625" s="192" t="s">
        <v>646</v>
      </c>
      <c r="H625" s="192" t="s">
        <v>298</v>
      </c>
      <c r="J625" s="193" t="s">
        <v>647</v>
      </c>
      <c r="K625" s="193" t="s">
        <v>648</v>
      </c>
    </row>
    <row r="628" spans="1:11" x14ac:dyDescent="0.25">
      <c r="A628" s="194" t="s">
        <v>36</v>
      </c>
      <c r="B628" s="194" t="s">
        <v>37</v>
      </c>
      <c r="E628" s="194" t="s">
        <v>443</v>
      </c>
      <c r="F628" s="196">
        <v>2579</v>
      </c>
      <c r="H628" s="194" t="s">
        <v>891</v>
      </c>
      <c r="J628" s="195">
        <v>26000</v>
      </c>
    </row>
    <row r="629" spans="1:11" x14ac:dyDescent="0.25">
      <c r="A629" s="194" t="s">
        <v>651</v>
      </c>
      <c r="B629" s="194" t="s">
        <v>141</v>
      </c>
      <c r="F629" s="196">
        <v>461</v>
      </c>
      <c r="H629" s="194" t="s">
        <v>891</v>
      </c>
      <c r="K629" s="195">
        <v>26000</v>
      </c>
    </row>
    <row r="630" spans="1:11" x14ac:dyDescent="0.25">
      <c r="A630" s="190" t="s">
        <v>892</v>
      </c>
      <c r="J630" s="195">
        <v>26000</v>
      </c>
      <c r="K630" s="195">
        <v>26000</v>
      </c>
    </row>
    <row r="633" spans="1:11" x14ac:dyDescent="0.25">
      <c r="A633" s="190" t="s">
        <v>893</v>
      </c>
      <c r="D633" s="191" t="s">
        <v>684</v>
      </c>
      <c r="E633" s="190" t="s">
        <v>890</v>
      </c>
    </row>
    <row r="634" spans="1:11" x14ac:dyDescent="0.25">
      <c r="A634" s="192" t="s">
        <v>109</v>
      </c>
      <c r="B634" s="192" t="s">
        <v>110</v>
      </c>
      <c r="D634" s="188" t="s">
        <v>644</v>
      </c>
      <c r="E634" s="192" t="s">
        <v>86</v>
      </c>
      <c r="F634" s="193" t="s">
        <v>645</v>
      </c>
      <c r="G634" s="192" t="s">
        <v>646</v>
      </c>
      <c r="H634" s="192" t="s">
        <v>298</v>
      </c>
      <c r="J634" s="193" t="s">
        <v>647</v>
      </c>
      <c r="K634" s="193" t="s">
        <v>648</v>
      </c>
    </row>
    <row r="637" spans="1:11" x14ac:dyDescent="0.25">
      <c r="A637" s="194" t="s">
        <v>36</v>
      </c>
      <c r="B637" s="194" t="s">
        <v>37</v>
      </c>
      <c r="E637" s="194" t="s">
        <v>443</v>
      </c>
      <c r="F637" s="196">
        <v>857</v>
      </c>
      <c r="H637" s="194" t="s">
        <v>894</v>
      </c>
      <c r="J637" s="195">
        <v>264894</v>
      </c>
    </row>
    <row r="638" spans="1:11" x14ac:dyDescent="0.25">
      <c r="A638" s="194" t="s">
        <v>651</v>
      </c>
      <c r="B638" s="194" t="s">
        <v>141</v>
      </c>
      <c r="F638" s="196">
        <v>463</v>
      </c>
      <c r="H638" s="194" t="s">
        <v>894</v>
      </c>
      <c r="K638" s="195">
        <v>132447</v>
      </c>
    </row>
    <row r="639" spans="1:11" x14ac:dyDescent="0.25">
      <c r="A639" s="194" t="s">
        <v>651</v>
      </c>
      <c r="B639" s="194" t="s">
        <v>141</v>
      </c>
      <c r="F639" s="196">
        <v>466</v>
      </c>
      <c r="H639" s="194" t="s">
        <v>894</v>
      </c>
      <c r="K639" s="195">
        <v>132447</v>
      </c>
    </row>
    <row r="640" spans="1:11" x14ac:dyDescent="0.25">
      <c r="A640" s="190" t="s">
        <v>895</v>
      </c>
      <c r="J640" s="195">
        <v>264894</v>
      </c>
      <c r="K640" s="195">
        <v>264894</v>
      </c>
    </row>
    <row r="643" spans="1:11" x14ac:dyDescent="0.25">
      <c r="A643" s="190" t="s">
        <v>896</v>
      </c>
      <c r="D643" s="191" t="s">
        <v>684</v>
      </c>
      <c r="E643" s="190" t="s">
        <v>890</v>
      </c>
    </row>
    <row r="644" spans="1:11" x14ac:dyDescent="0.25">
      <c r="A644" s="192" t="s">
        <v>109</v>
      </c>
      <c r="B644" s="192" t="s">
        <v>110</v>
      </c>
      <c r="D644" s="188" t="s">
        <v>644</v>
      </c>
      <c r="E644" s="192" t="s">
        <v>86</v>
      </c>
      <c r="F644" s="193" t="s">
        <v>645</v>
      </c>
      <c r="G644" s="192" t="s">
        <v>646</v>
      </c>
      <c r="H644" s="192" t="s">
        <v>298</v>
      </c>
      <c r="J644" s="193" t="s">
        <v>647</v>
      </c>
      <c r="K644" s="193" t="s">
        <v>648</v>
      </c>
    </row>
    <row r="647" spans="1:11" x14ac:dyDescent="0.25">
      <c r="A647" s="194" t="s">
        <v>36</v>
      </c>
      <c r="B647" s="194" t="s">
        <v>37</v>
      </c>
      <c r="E647" s="194" t="s">
        <v>443</v>
      </c>
      <c r="F647" s="196">
        <v>5123</v>
      </c>
      <c r="H647" s="194" t="s">
        <v>897</v>
      </c>
      <c r="J647" s="195">
        <v>78635</v>
      </c>
    </row>
    <row r="648" spans="1:11" x14ac:dyDescent="0.25">
      <c r="A648" s="194" t="s">
        <v>651</v>
      </c>
      <c r="B648" s="194" t="s">
        <v>141</v>
      </c>
      <c r="F648" s="196">
        <v>467</v>
      </c>
      <c r="H648" s="194" t="s">
        <v>897</v>
      </c>
      <c r="K648" s="195">
        <v>39317</v>
      </c>
    </row>
    <row r="649" spans="1:11" x14ac:dyDescent="0.25">
      <c r="A649" s="194" t="s">
        <v>651</v>
      </c>
      <c r="B649" s="194" t="s">
        <v>141</v>
      </c>
      <c r="F649" s="196">
        <v>468</v>
      </c>
      <c r="H649" s="194" t="s">
        <v>897</v>
      </c>
      <c r="K649" s="195">
        <v>39318</v>
      </c>
    </row>
    <row r="650" spans="1:11" x14ac:dyDescent="0.25">
      <c r="A650" s="190" t="s">
        <v>898</v>
      </c>
      <c r="J650" s="195">
        <v>78635</v>
      </c>
      <c r="K650" s="195">
        <v>78635</v>
      </c>
    </row>
    <row r="653" spans="1:11" x14ac:dyDescent="0.25">
      <c r="A653" s="190" t="s">
        <v>899</v>
      </c>
      <c r="D653" s="191" t="s">
        <v>684</v>
      </c>
      <c r="E653" s="190" t="s">
        <v>890</v>
      </c>
    </row>
    <row r="654" spans="1:11" x14ac:dyDescent="0.25">
      <c r="A654" s="192" t="s">
        <v>109</v>
      </c>
      <c r="B654" s="192" t="s">
        <v>110</v>
      </c>
      <c r="D654" s="188" t="s">
        <v>644</v>
      </c>
      <c r="E654" s="192" t="s">
        <v>86</v>
      </c>
      <c r="F654" s="193" t="s">
        <v>645</v>
      </c>
      <c r="G654" s="192" t="s">
        <v>646</v>
      </c>
      <c r="H654" s="192" t="s">
        <v>298</v>
      </c>
      <c r="J654" s="193" t="s">
        <v>647</v>
      </c>
      <c r="K654" s="193" t="s">
        <v>648</v>
      </c>
    </row>
    <row r="657" spans="1:11" x14ac:dyDescent="0.25">
      <c r="A657" s="194" t="s">
        <v>15</v>
      </c>
      <c r="B657" s="194" t="s">
        <v>16</v>
      </c>
      <c r="E657" s="194" t="s">
        <v>412</v>
      </c>
      <c r="F657" s="196">
        <v>201703</v>
      </c>
      <c r="H657" s="194" t="s">
        <v>413</v>
      </c>
      <c r="J657" s="195">
        <v>60000</v>
      </c>
    </row>
    <row r="658" spans="1:11" x14ac:dyDescent="0.25">
      <c r="A658" s="194" t="s">
        <v>651</v>
      </c>
      <c r="B658" s="194" t="s">
        <v>141</v>
      </c>
      <c r="F658" s="196">
        <v>470</v>
      </c>
      <c r="H658" s="194" t="s">
        <v>413</v>
      </c>
      <c r="K658" s="195">
        <v>60000</v>
      </c>
    </row>
    <row r="659" spans="1:11" x14ac:dyDescent="0.25">
      <c r="A659" s="190" t="s">
        <v>900</v>
      </c>
      <c r="J659" s="195">
        <v>60000</v>
      </c>
      <c r="K659" s="195">
        <v>60000</v>
      </c>
    </row>
    <row r="662" spans="1:11" x14ac:dyDescent="0.25">
      <c r="A662" s="190" t="s">
        <v>901</v>
      </c>
      <c r="D662" s="191" t="s">
        <v>684</v>
      </c>
      <c r="E662" s="190" t="s">
        <v>890</v>
      </c>
    </row>
    <row r="663" spans="1:11" x14ac:dyDescent="0.25">
      <c r="A663" s="192" t="s">
        <v>109</v>
      </c>
      <c r="B663" s="192" t="s">
        <v>110</v>
      </c>
      <c r="D663" s="188" t="s">
        <v>644</v>
      </c>
      <c r="E663" s="192" t="s">
        <v>86</v>
      </c>
      <c r="F663" s="193" t="s">
        <v>645</v>
      </c>
      <c r="G663" s="192" t="s">
        <v>646</v>
      </c>
      <c r="H663" s="192" t="s">
        <v>298</v>
      </c>
      <c r="J663" s="193" t="s">
        <v>647</v>
      </c>
      <c r="K663" s="193" t="s">
        <v>648</v>
      </c>
    </row>
    <row r="666" spans="1:11" x14ac:dyDescent="0.25">
      <c r="A666" s="194" t="s">
        <v>36</v>
      </c>
      <c r="B666" s="194" t="s">
        <v>37</v>
      </c>
      <c r="E666" s="194" t="s">
        <v>443</v>
      </c>
      <c r="F666" s="196">
        <v>9366709</v>
      </c>
      <c r="H666" s="194" t="s">
        <v>902</v>
      </c>
      <c r="J666" s="195">
        <v>5653</v>
      </c>
    </row>
    <row r="667" spans="1:11" x14ac:dyDescent="0.25">
      <c r="A667" s="194" t="s">
        <v>812</v>
      </c>
      <c r="B667" s="194" t="s">
        <v>122</v>
      </c>
      <c r="D667" s="194" t="s">
        <v>813</v>
      </c>
      <c r="H667" s="194" t="s">
        <v>903</v>
      </c>
      <c r="J667" s="195">
        <v>5000</v>
      </c>
    </row>
    <row r="668" spans="1:11" x14ac:dyDescent="0.25">
      <c r="A668" s="194" t="s">
        <v>44</v>
      </c>
      <c r="B668" s="194" t="s">
        <v>45</v>
      </c>
      <c r="H668" s="194" t="s">
        <v>904</v>
      </c>
      <c r="J668" s="195">
        <v>3338</v>
      </c>
    </row>
    <row r="669" spans="1:11" x14ac:dyDescent="0.25">
      <c r="A669" s="194" t="s">
        <v>15</v>
      </c>
      <c r="B669" s="194" t="s">
        <v>16</v>
      </c>
      <c r="E669" s="194" t="s">
        <v>412</v>
      </c>
      <c r="F669" s="196">
        <v>201703</v>
      </c>
      <c r="H669" s="194" t="s">
        <v>250</v>
      </c>
      <c r="J669" s="195">
        <v>46009</v>
      </c>
    </row>
    <row r="670" spans="1:11" x14ac:dyDescent="0.25">
      <c r="A670" s="194" t="s">
        <v>15</v>
      </c>
      <c r="B670" s="194" t="s">
        <v>16</v>
      </c>
      <c r="E670" s="194" t="s">
        <v>412</v>
      </c>
      <c r="F670" s="196">
        <v>201703</v>
      </c>
      <c r="H670" s="194" t="s">
        <v>413</v>
      </c>
      <c r="K670" s="195">
        <v>60000</v>
      </c>
    </row>
    <row r="671" spans="1:11" x14ac:dyDescent="0.25">
      <c r="A671" s="190" t="s">
        <v>905</v>
      </c>
      <c r="J671" s="195">
        <v>60000</v>
      </c>
      <c r="K671" s="195">
        <v>60000</v>
      </c>
    </row>
    <row r="674" spans="1:11" x14ac:dyDescent="0.25">
      <c r="A674" s="190" t="s">
        <v>906</v>
      </c>
      <c r="D674" s="191" t="s">
        <v>684</v>
      </c>
      <c r="E674" s="190" t="s">
        <v>890</v>
      </c>
    </row>
    <row r="675" spans="1:11" x14ac:dyDescent="0.25">
      <c r="A675" s="192" t="s">
        <v>109</v>
      </c>
      <c r="B675" s="192" t="s">
        <v>110</v>
      </c>
      <c r="D675" s="188" t="s">
        <v>644</v>
      </c>
      <c r="E675" s="192" t="s">
        <v>86</v>
      </c>
      <c r="F675" s="193" t="s">
        <v>645</v>
      </c>
      <c r="G675" s="192" t="s">
        <v>646</v>
      </c>
      <c r="H675" s="192" t="s">
        <v>298</v>
      </c>
      <c r="J675" s="193" t="s">
        <v>647</v>
      </c>
      <c r="K675" s="193" t="s">
        <v>648</v>
      </c>
    </row>
    <row r="678" spans="1:11" x14ac:dyDescent="0.25">
      <c r="A678" s="194" t="s">
        <v>15</v>
      </c>
      <c r="B678" s="194" t="s">
        <v>16</v>
      </c>
      <c r="E678" s="194" t="s">
        <v>412</v>
      </c>
      <c r="F678" s="196">
        <v>201704</v>
      </c>
      <c r="H678" s="194" t="s">
        <v>251</v>
      </c>
      <c r="J678" s="195">
        <v>200000</v>
      </c>
    </row>
    <row r="679" spans="1:11" x14ac:dyDescent="0.25">
      <c r="A679" s="194" t="s">
        <v>651</v>
      </c>
      <c r="B679" s="194" t="s">
        <v>141</v>
      </c>
      <c r="F679" s="196">
        <v>471</v>
      </c>
      <c r="H679" s="194" t="s">
        <v>251</v>
      </c>
      <c r="K679" s="195">
        <v>200000</v>
      </c>
    </row>
    <row r="680" spans="1:11" x14ac:dyDescent="0.25">
      <c r="A680" s="190" t="s">
        <v>907</v>
      </c>
      <c r="J680" s="195">
        <v>200000</v>
      </c>
      <c r="K680" s="195">
        <v>200000</v>
      </c>
    </row>
    <row r="683" spans="1:11" x14ac:dyDescent="0.25">
      <c r="A683" s="190" t="s">
        <v>908</v>
      </c>
      <c r="D683" s="191" t="s">
        <v>684</v>
      </c>
      <c r="E683" s="190" t="s">
        <v>890</v>
      </c>
    </row>
    <row r="684" spans="1:11" x14ac:dyDescent="0.25">
      <c r="A684" s="192" t="s">
        <v>109</v>
      </c>
      <c r="B684" s="192" t="s">
        <v>110</v>
      </c>
      <c r="D684" s="188" t="s">
        <v>644</v>
      </c>
      <c r="E684" s="192" t="s">
        <v>86</v>
      </c>
      <c r="F684" s="193" t="s">
        <v>645</v>
      </c>
      <c r="G684" s="192" t="s">
        <v>646</v>
      </c>
      <c r="H684" s="192" t="s">
        <v>298</v>
      </c>
      <c r="J684" s="193" t="s">
        <v>647</v>
      </c>
      <c r="K684" s="193" t="s">
        <v>648</v>
      </c>
    </row>
    <row r="687" spans="1:11" x14ac:dyDescent="0.25">
      <c r="A687" s="194" t="s">
        <v>15</v>
      </c>
      <c r="B687" s="194" t="s">
        <v>16</v>
      </c>
      <c r="E687" s="194" t="s">
        <v>412</v>
      </c>
      <c r="F687" s="196">
        <v>1</v>
      </c>
      <c r="H687" s="194" t="s">
        <v>235</v>
      </c>
      <c r="J687" s="195">
        <v>1324232</v>
      </c>
    </row>
    <row r="688" spans="1:11" x14ac:dyDescent="0.25">
      <c r="A688" s="194" t="s">
        <v>651</v>
      </c>
      <c r="B688" s="194" t="s">
        <v>141</v>
      </c>
      <c r="F688" s="196">
        <v>472</v>
      </c>
      <c r="H688" s="194" t="s">
        <v>235</v>
      </c>
      <c r="K688" s="195">
        <v>1324232</v>
      </c>
    </row>
    <row r="689" spans="1:11" x14ac:dyDescent="0.25">
      <c r="A689" s="190" t="s">
        <v>909</v>
      </c>
      <c r="J689" s="195">
        <v>1324232</v>
      </c>
      <c r="K689" s="195">
        <v>1324232</v>
      </c>
    </row>
    <row r="692" spans="1:11" x14ac:dyDescent="0.25">
      <c r="A692" s="190" t="s">
        <v>910</v>
      </c>
      <c r="D692" s="191" t="s">
        <v>684</v>
      </c>
      <c r="E692" s="190" t="s">
        <v>890</v>
      </c>
    </row>
    <row r="693" spans="1:11" x14ac:dyDescent="0.25">
      <c r="A693" s="192" t="s">
        <v>109</v>
      </c>
      <c r="B693" s="192" t="s">
        <v>110</v>
      </c>
      <c r="D693" s="188" t="s">
        <v>644</v>
      </c>
      <c r="E693" s="192" t="s">
        <v>86</v>
      </c>
      <c r="F693" s="193" t="s">
        <v>645</v>
      </c>
      <c r="G693" s="192" t="s">
        <v>646</v>
      </c>
      <c r="H693" s="192" t="s">
        <v>298</v>
      </c>
      <c r="J693" s="193" t="s">
        <v>647</v>
      </c>
      <c r="K693" s="193" t="s">
        <v>648</v>
      </c>
    </row>
    <row r="696" spans="1:11" x14ac:dyDescent="0.25">
      <c r="A696" s="194" t="s">
        <v>15</v>
      </c>
      <c r="B696" s="194" t="s">
        <v>16</v>
      </c>
      <c r="E696" s="194" t="s">
        <v>412</v>
      </c>
      <c r="F696" s="196">
        <v>201705</v>
      </c>
      <c r="H696" s="194" t="s">
        <v>911</v>
      </c>
      <c r="J696" s="195">
        <v>223720</v>
      </c>
    </row>
    <row r="697" spans="1:11" x14ac:dyDescent="0.25">
      <c r="A697" s="194" t="s">
        <v>651</v>
      </c>
      <c r="B697" s="194" t="s">
        <v>141</v>
      </c>
      <c r="F697" s="196">
        <v>473</v>
      </c>
      <c r="H697" s="194" t="s">
        <v>911</v>
      </c>
      <c r="K697" s="195">
        <v>223720</v>
      </c>
    </row>
    <row r="698" spans="1:11" x14ac:dyDescent="0.25">
      <c r="A698" s="190" t="s">
        <v>912</v>
      </c>
      <c r="J698" s="195">
        <v>223720</v>
      </c>
      <c r="K698" s="195">
        <v>223720</v>
      </c>
    </row>
    <row r="701" spans="1:11" x14ac:dyDescent="0.25">
      <c r="A701" s="190" t="s">
        <v>913</v>
      </c>
      <c r="D701" s="191" t="s">
        <v>684</v>
      </c>
      <c r="E701" s="190" t="s">
        <v>890</v>
      </c>
    </row>
    <row r="702" spans="1:11" x14ac:dyDescent="0.25">
      <c r="A702" s="192" t="s">
        <v>109</v>
      </c>
      <c r="B702" s="192" t="s">
        <v>110</v>
      </c>
      <c r="D702" s="188" t="s">
        <v>644</v>
      </c>
      <c r="E702" s="192" t="s">
        <v>86</v>
      </c>
      <c r="F702" s="193" t="s">
        <v>645</v>
      </c>
      <c r="G702" s="192" t="s">
        <v>646</v>
      </c>
      <c r="H702" s="192" t="s">
        <v>298</v>
      </c>
      <c r="J702" s="193" t="s">
        <v>647</v>
      </c>
      <c r="K702" s="193" t="s">
        <v>648</v>
      </c>
    </row>
    <row r="705" spans="1:11" x14ac:dyDescent="0.25">
      <c r="A705" s="194" t="s">
        <v>36</v>
      </c>
      <c r="B705" s="194" t="s">
        <v>37</v>
      </c>
      <c r="E705" s="194" t="s">
        <v>443</v>
      </c>
      <c r="F705" s="196">
        <v>23967</v>
      </c>
      <c r="H705" s="194" t="s">
        <v>914</v>
      </c>
      <c r="J705" s="195">
        <v>223720</v>
      </c>
    </row>
    <row r="706" spans="1:11" x14ac:dyDescent="0.25">
      <c r="A706" s="194" t="s">
        <v>15</v>
      </c>
      <c r="B706" s="194" t="s">
        <v>16</v>
      </c>
      <c r="E706" s="194" t="s">
        <v>412</v>
      </c>
      <c r="F706" s="196">
        <v>201705</v>
      </c>
      <c r="H706" s="194" t="s">
        <v>911</v>
      </c>
      <c r="K706" s="195">
        <v>223720</v>
      </c>
    </row>
    <row r="707" spans="1:11" x14ac:dyDescent="0.25">
      <c r="A707" s="190" t="s">
        <v>915</v>
      </c>
      <c r="J707" s="195">
        <v>223720</v>
      </c>
      <c r="K707" s="195">
        <v>223720</v>
      </c>
    </row>
    <row r="710" spans="1:11" x14ac:dyDescent="0.25">
      <c r="A710" s="190" t="s">
        <v>916</v>
      </c>
      <c r="D710" s="191" t="s">
        <v>663</v>
      </c>
      <c r="E710" s="190" t="s">
        <v>890</v>
      </c>
    </row>
    <row r="711" spans="1:11" x14ac:dyDescent="0.25">
      <c r="A711" s="192" t="s">
        <v>109</v>
      </c>
      <c r="B711" s="192" t="s">
        <v>110</v>
      </c>
      <c r="D711" s="188" t="s">
        <v>644</v>
      </c>
      <c r="E711" s="192" t="s">
        <v>86</v>
      </c>
      <c r="F711" s="193" t="s">
        <v>645</v>
      </c>
      <c r="G711" s="192" t="s">
        <v>646</v>
      </c>
      <c r="H711" s="192" t="s">
        <v>298</v>
      </c>
      <c r="J711" s="193" t="s">
        <v>647</v>
      </c>
      <c r="K711" s="193" t="s">
        <v>648</v>
      </c>
    </row>
    <row r="714" spans="1:11" x14ac:dyDescent="0.25">
      <c r="A714" s="194" t="s">
        <v>9</v>
      </c>
      <c r="B714" s="194" t="s">
        <v>10</v>
      </c>
      <c r="F714" s="196">
        <v>75999</v>
      </c>
      <c r="H714" s="194" t="s">
        <v>917</v>
      </c>
      <c r="J714" s="195">
        <v>20000</v>
      </c>
    </row>
    <row r="715" spans="1:11" x14ac:dyDescent="0.25">
      <c r="A715" s="194" t="s">
        <v>666</v>
      </c>
      <c r="B715" s="194" t="s">
        <v>78</v>
      </c>
      <c r="D715" s="194" t="s">
        <v>667</v>
      </c>
      <c r="H715" s="194" t="s">
        <v>917</v>
      </c>
      <c r="K715" s="195">
        <v>20000</v>
      </c>
    </row>
    <row r="716" spans="1:11" x14ac:dyDescent="0.25">
      <c r="A716" s="190" t="s">
        <v>918</v>
      </c>
      <c r="J716" s="195">
        <v>20000</v>
      </c>
      <c r="K716" s="195">
        <v>20000</v>
      </c>
    </row>
    <row r="719" spans="1:11" x14ac:dyDescent="0.25">
      <c r="A719" s="190" t="s">
        <v>919</v>
      </c>
      <c r="D719" s="191" t="s">
        <v>663</v>
      </c>
      <c r="E719" s="190" t="s">
        <v>890</v>
      </c>
    </row>
    <row r="720" spans="1:11" x14ac:dyDescent="0.25">
      <c r="A720" s="192" t="s">
        <v>109</v>
      </c>
      <c r="B720" s="192" t="s">
        <v>110</v>
      </c>
      <c r="D720" s="188" t="s">
        <v>644</v>
      </c>
      <c r="E720" s="192" t="s">
        <v>86</v>
      </c>
      <c r="F720" s="193" t="s">
        <v>645</v>
      </c>
      <c r="G720" s="192" t="s">
        <v>646</v>
      </c>
      <c r="H720" s="192" t="s">
        <v>298</v>
      </c>
      <c r="J720" s="193" t="s">
        <v>647</v>
      </c>
      <c r="K720" s="193" t="s">
        <v>648</v>
      </c>
    </row>
    <row r="723" spans="1:11" x14ac:dyDescent="0.25">
      <c r="A723" s="194" t="s">
        <v>9</v>
      </c>
      <c r="B723" s="194" t="s">
        <v>10</v>
      </c>
      <c r="F723" s="196">
        <v>76000</v>
      </c>
      <c r="H723" s="194" t="s">
        <v>920</v>
      </c>
      <c r="J723" s="195">
        <v>30000</v>
      </c>
    </row>
    <row r="724" spans="1:11" x14ac:dyDescent="0.25">
      <c r="A724" s="194" t="s">
        <v>666</v>
      </c>
      <c r="B724" s="194" t="s">
        <v>78</v>
      </c>
      <c r="D724" s="194" t="s">
        <v>667</v>
      </c>
      <c r="H724" s="194" t="s">
        <v>920</v>
      </c>
      <c r="K724" s="195">
        <v>30000</v>
      </c>
    </row>
    <row r="725" spans="1:11" x14ac:dyDescent="0.25">
      <c r="A725" s="190" t="s">
        <v>921</v>
      </c>
      <c r="J725" s="195">
        <v>30000</v>
      </c>
      <c r="K725" s="195">
        <v>30000</v>
      </c>
    </row>
    <row r="728" spans="1:11" x14ac:dyDescent="0.25">
      <c r="A728" s="190" t="s">
        <v>922</v>
      </c>
      <c r="D728" s="191" t="s">
        <v>663</v>
      </c>
      <c r="E728" s="190" t="s">
        <v>890</v>
      </c>
    </row>
    <row r="729" spans="1:11" x14ac:dyDescent="0.25">
      <c r="A729" s="192" t="s">
        <v>109</v>
      </c>
      <c r="B729" s="192" t="s">
        <v>110</v>
      </c>
      <c r="D729" s="188" t="s">
        <v>644</v>
      </c>
      <c r="E729" s="192" t="s">
        <v>86</v>
      </c>
      <c r="F729" s="193" t="s">
        <v>645</v>
      </c>
      <c r="G729" s="192" t="s">
        <v>646</v>
      </c>
      <c r="H729" s="192" t="s">
        <v>298</v>
      </c>
      <c r="J729" s="193" t="s">
        <v>647</v>
      </c>
      <c r="K729" s="193" t="s">
        <v>648</v>
      </c>
    </row>
    <row r="732" spans="1:11" x14ac:dyDescent="0.25">
      <c r="A732" s="194" t="s">
        <v>9</v>
      </c>
      <c r="B732" s="194" t="s">
        <v>10</v>
      </c>
      <c r="F732" s="196">
        <v>1</v>
      </c>
      <c r="H732" s="194" t="s">
        <v>923</v>
      </c>
      <c r="J732" s="195">
        <v>150000</v>
      </c>
    </row>
    <row r="733" spans="1:11" x14ac:dyDescent="0.25">
      <c r="A733" s="194" t="s">
        <v>666</v>
      </c>
      <c r="B733" s="194" t="s">
        <v>78</v>
      </c>
      <c r="D733" s="194" t="s">
        <v>667</v>
      </c>
      <c r="H733" s="194" t="s">
        <v>923</v>
      </c>
      <c r="K733" s="195">
        <v>150000</v>
      </c>
    </row>
    <row r="734" spans="1:11" x14ac:dyDescent="0.25">
      <c r="A734" s="190" t="s">
        <v>924</v>
      </c>
      <c r="J734" s="195">
        <v>150000</v>
      </c>
      <c r="K734" s="195">
        <v>150000</v>
      </c>
    </row>
    <row r="737" spans="1:11" x14ac:dyDescent="0.25">
      <c r="A737" s="190" t="s">
        <v>925</v>
      </c>
      <c r="D737" s="191" t="s">
        <v>684</v>
      </c>
      <c r="E737" s="190" t="s">
        <v>890</v>
      </c>
    </row>
    <row r="738" spans="1:11" x14ac:dyDescent="0.25">
      <c r="A738" s="192" t="s">
        <v>109</v>
      </c>
      <c r="B738" s="192" t="s">
        <v>110</v>
      </c>
      <c r="D738" s="188" t="s">
        <v>644</v>
      </c>
      <c r="E738" s="192" t="s">
        <v>86</v>
      </c>
      <c r="F738" s="193" t="s">
        <v>645</v>
      </c>
      <c r="G738" s="192" t="s">
        <v>646</v>
      </c>
      <c r="H738" s="192" t="s">
        <v>298</v>
      </c>
      <c r="J738" s="193" t="s">
        <v>647</v>
      </c>
      <c r="K738" s="193" t="s">
        <v>648</v>
      </c>
    </row>
    <row r="741" spans="1:11" x14ac:dyDescent="0.25">
      <c r="A741" s="194" t="s">
        <v>15</v>
      </c>
      <c r="B741" s="194" t="s">
        <v>16</v>
      </c>
      <c r="E741" s="194" t="s">
        <v>412</v>
      </c>
      <c r="F741" s="196">
        <v>201708</v>
      </c>
      <c r="H741" s="194" t="s">
        <v>926</v>
      </c>
      <c r="J741" s="195">
        <v>441253</v>
      </c>
    </row>
    <row r="742" spans="1:11" x14ac:dyDescent="0.25">
      <c r="A742" s="194" t="s">
        <v>11</v>
      </c>
      <c r="B742" s="194" t="s">
        <v>12</v>
      </c>
      <c r="F742" s="196">
        <v>54</v>
      </c>
      <c r="H742" s="194" t="s">
        <v>926</v>
      </c>
      <c r="K742" s="195">
        <v>441253</v>
      </c>
    </row>
    <row r="743" spans="1:11" x14ac:dyDescent="0.25">
      <c r="A743" s="190" t="s">
        <v>927</v>
      </c>
      <c r="J743" s="195">
        <v>441253</v>
      </c>
      <c r="K743" s="195">
        <v>441253</v>
      </c>
    </row>
    <row r="746" spans="1:11" x14ac:dyDescent="0.25">
      <c r="A746" s="190" t="s">
        <v>928</v>
      </c>
      <c r="D746" s="191" t="s">
        <v>684</v>
      </c>
      <c r="E746" s="190" t="s">
        <v>890</v>
      </c>
    </row>
    <row r="747" spans="1:11" x14ac:dyDescent="0.25">
      <c r="A747" s="192" t="s">
        <v>109</v>
      </c>
      <c r="B747" s="192" t="s">
        <v>110</v>
      </c>
      <c r="D747" s="188" t="s">
        <v>644</v>
      </c>
      <c r="E747" s="192" t="s">
        <v>86</v>
      </c>
      <c r="F747" s="193" t="s">
        <v>645</v>
      </c>
      <c r="G747" s="192" t="s">
        <v>646</v>
      </c>
      <c r="H747" s="192" t="s">
        <v>298</v>
      </c>
      <c r="J747" s="193" t="s">
        <v>647</v>
      </c>
      <c r="K747" s="193" t="s">
        <v>648</v>
      </c>
    </row>
    <row r="750" spans="1:11" x14ac:dyDescent="0.25">
      <c r="A750" s="194" t="s">
        <v>812</v>
      </c>
      <c r="B750" s="194" t="s">
        <v>122</v>
      </c>
      <c r="D750" s="194" t="s">
        <v>667</v>
      </c>
      <c r="H750" s="194" t="s">
        <v>929</v>
      </c>
      <c r="J750" s="195">
        <v>64514</v>
      </c>
    </row>
    <row r="751" spans="1:11" x14ac:dyDescent="0.25">
      <c r="A751" s="194" t="s">
        <v>818</v>
      </c>
      <c r="B751" s="194" t="s">
        <v>76</v>
      </c>
      <c r="D751" s="194" t="s">
        <v>667</v>
      </c>
      <c r="H751" s="194" t="s">
        <v>929</v>
      </c>
      <c r="J751" s="195">
        <v>77039</v>
      </c>
    </row>
    <row r="752" spans="1:11" x14ac:dyDescent="0.25">
      <c r="A752" s="194" t="s">
        <v>38</v>
      </c>
      <c r="B752" s="194" t="s">
        <v>39</v>
      </c>
      <c r="E752" s="194" t="s">
        <v>441</v>
      </c>
      <c r="F752" s="196">
        <v>1</v>
      </c>
      <c r="H752" s="194" t="s">
        <v>930</v>
      </c>
      <c r="J752" s="195">
        <v>299700</v>
      </c>
    </row>
    <row r="753" spans="1:11" x14ac:dyDescent="0.25">
      <c r="A753" s="194" t="s">
        <v>15</v>
      </c>
      <c r="B753" s="194" t="s">
        <v>16</v>
      </c>
      <c r="E753" s="194" t="s">
        <v>412</v>
      </c>
      <c r="F753" s="196">
        <v>201708</v>
      </c>
      <c r="H753" s="194" t="s">
        <v>926</v>
      </c>
      <c r="K753" s="195">
        <v>441253</v>
      </c>
    </row>
    <row r="754" spans="1:11" x14ac:dyDescent="0.25">
      <c r="A754" s="190" t="s">
        <v>931</v>
      </c>
      <c r="J754" s="195">
        <v>441253</v>
      </c>
      <c r="K754" s="195">
        <v>441253</v>
      </c>
    </row>
    <row r="757" spans="1:11" x14ac:dyDescent="0.25">
      <c r="A757" s="190" t="s">
        <v>932</v>
      </c>
      <c r="D757" s="191" t="s">
        <v>663</v>
      </c>
      <c r="E757" s="190" t="s">
        <v>933</v>
      </c>
    </row>
    <row r="758" spans="1:11" x14ac:dyDescent="0.25">
      <c r="A758" s="192" t="s">
        <v>109</v>
      </c>
      <c r="B758" s="192" t="s">
        <v>110</v>
      </c>
      <c r="D758" s="188" t="s">
        <v>644</v>
      </c>
      <c r="E758" s="192" t="s">
        <v>86</v>
      </c>
      <c r="F758" s="193" t="s">
        <v>645</v>
      </c>
      <c r="G758" s="192" t="s">
        <v>646</v>
      </c>
      <c r="H758" s="192" t="s">
        <v>298</v>
      </c>
      <c r="J758" s="193" t="s">
        <v>647</v>
      </c>
      <c r="K758" s="193" t="s">
        <v>648</v>
      </c>
    </row>
    <row r="761" spans="1:11" x14ac:dyDescent="0.25">
      <c r="A761" s="194" t="s">
        <v>9</v>
      </c>
      <c r="B761" s="194" t="s">
        <v>10</v>
      </c>
      <c r="F761" s="196">
        <v>29479</v>
      </c>
      <c r="H761" s="194" t="s">
        <v>934</v>
      </c>
      <c r="J761" s="195">
        <v>30000</v>
      </c>
    </row>
    <row r="762" spans="1:11" x14ac:dyDescent="0.25">
      <c r="A762" s="194" t="s">
        <v>666</v>
      </c>
      <c r="B762" s="194" t="s">
        <v>78</v>
      </c>
      <c r="D762" s="194" t="s">
        <v>667</v>
      </c>
      <c r="H762" s="194" t="s">
        <v>934</v>
      </c>
      <c r="K762" s="195">
        <v>30000</v>
      </c>
    </row>
    <row r="763" spans="1:11" x14ac:dyDescent="0.25">
      <c r="A763" s="190" t="s">
        <v>935</v>
      </c>
      <c r="J763" s="195">
        <v>30000</v>
      </c>
      <c r="K763" s="195">
        <v>30000</v>
      </c>
    </row>
    <row r="766" spans="1:11" x14ac:dyDescent="0.25">
      <c r="A766" s="190" t="s">
        <v>936</v>
      </c>
      <c r="D766" s="191" t="s">
        <v>684</v>
      </c>
      <c r="E766" s="190" t="s">
        <v>933</v>
      </c>
    </row>
    <row r="767" spans="1:11" x14ac:dyDescent="0.25">
      <c r="A767" s="192" t="s">
        <v>109</v>
      </c>
      <c r="B767" s="192" t="s">
        <v>110</v>
      </c>
      <c r="D767" s="188" t="s">
        <v>644</v>
      </c>
      <c r="E767" s="192" t="s">
        <v>86</v>
      </c>
      <c r="F767" s="193" t="s">
        <v>645</v>
      </c>
      <c r="G767" s="192" t="s">
        <v>646</v>
      </c>
      <c r="H767" s="192" t="s">
        <v>298</v>
      </c>
      <c r="J767" s="193" t="s">
        <v>647</v>
      </c>
      <c r="K767" s="193" t="s">
        <v>648</v>
      </c>
    </row>
    <row r="770" spans="1:11" x14ac:dyDescent="0.25">
      <c r="A770" s="194" t="s">
        <v>655</v>
      </c>
      <c r="B770" s="194" t="s">
        <v>120</v>
      </c>
      <c r="E770" s="194" t="s">
        <v>412</v>
      </c>
      <c r="F770" s="196">
        <v>1</v>
      </c>
      <c r="H770" s="194" t="s">
        <v>248</v>
      </c>
      <c r="J770" s="195">
        <v>25898373</v>
      </c>
    </row>
    <row r="771" spans="1:11" x14ac:dyDescent="0.25">
      <c r="A771" s="194" t="s">
        <v>651</v>
      </c>
      <c r="B771" s="194" t="s">
        <v>141</v>
      </c>
      <c r="F771" s="196">
        <v>478</v>
      </c>
      <c r="H771" s="194" t="s">
        <v>248</v>
      </c>
      <c r="K771" s="195">
        <v>25898373</v>
      </c>
    </row>
    <row r="772" spans="1:11" x14ac:dyDescent="0.25">
      <c r="A772" s="190" t="s">
        <v>937</v>
      </c>
      <c r="J772" s="195">
        <v>25898373</v>
      </c>
      <c r="K772" s="195">
        <v>25898373</v>
      </c>
    </row>
    <row r="775" spans="1:11" x14ac:dyDescent="0.25">
      <c r="A775" s="190" t="s">
        <v>938</v>
      </c>
      <c r="D775" s="191" t="s">
        <v>684</v>
      </c>
      <c r="E775" s="190" t="s">
        <v>939</v>
      </c>
    </row>
    <row r="776" spans="1:11" x14ac:dyDescent="0.25">
      <c r="A776" s="192" t="s">
        <v>109</v>
      </c>
      <c r="B776" s="192" t="s">
        <v>110</v>
      </c>
      <c r="D776" s="188" t="s">
        <v>644</v>
      </c>
      <c r="E776" s="192" t="s">
        <v>86</v>
      </c>
      <c r="F776" s="193" t="s">
        <v>645</v>
      </c>
      <c r="G776" s="192" t="s">
        <v>646</v>
      </c>
      <c r="H776" s="192" t="s">
        <v>298</v>
      </c>
      <c r="J776" s="193" t="s">
        <v>647</v>
      </c>
      <c r="K776" s="193" t="s">
        <v>648</v>
      </c>
    </row>
    <row r="779" spans="1:11" x14ac:dyDescent="0.25">
      <c r="A779" s="194" t="s">
        <v>36</v>
      </c>
      <c r="B779" s="194" t="s">
        <v>37</v>
      </c>
      <c r="E779" s="194" t="s">
        <v>443</v>
      </c>
      <c r="F779" s="196">
        <v>144</v>
      </c>
      <c r="H779" s="194" t="s">
        <v>940</v>
      </c>
      <c r="J779" s="195">
        <v>7700000</v>
      </c>
    </row>
    <row r="780" spans="1:11" x14ac:dyDescent="0.25">
      <c r="A780" s="194" t="s">
        <v>651</v>
      </c>
      <c r="B780" s="194" t="s">
        <v>141</v>
      </c>
      <c r="F780" s="196">
        <v>481</v>
      </c>
      <c r="H780" s="194" t="s">
        <v>940</v>
      </c>
      <c r="K780" s="195">
        <v>7700000</v>
      </c>
    </row>
    <row r="781" spans="1:11" x14ac:dyDescent="0.25">
      <c r="A781" s="190" t="s">
        <v>941</v>
      </c>
      <c r="J781" s="195">
        <v>7700000</v>
      </c>
      <c r="K781" s="195">
        <v>7700000</v>
      </c>
    </row>
    <row r="784" spans="1:11" x14ac:dyDescent="0.25">
      <c r="A784" s="190" t="s">
        <v>942</v>
      </c>
      <c r="D784" s="191" t="s">
        <v>684</v>
      </c>
      <c r="E784" s="190" t="s">
        <v>939</v>
      </c>
    </row>
    <row r="785" spans="1:11" x14ac:dyDescent="0.25">
      <c r="A785" s="192" t="s">
        <v>109</v>
      </c>
      <c r="B785" s="192" t="s">
        <v>110</v>
      </c>
      <c r="D785" s="188" t="s">
        <v>644</v>
      </c>
      <c r="E785" s="192" t="s">
        <v>86</v>
      </c>
      <c r="F785" s="193" t="s">
        <v>645</v>
      </c>
      <c r="G785" s="192" t="s">
        <v>646</v>
      </c>
      <c r="H785" s="192" t="s">
        <v>298</v>
      </c>
      <c r="J785" s="193" t="s">
        <v>647</v>
      </c>
      <c r="K785" s="193" t="s">
        <v>648</v>
      </c>
    </row>
    <row r="788" spans="1:11" x14ac:dyDescent="0.25">
      <c r="A788" s="194" t="s">
        <v>655</v>
      </c>
      <c r="B788" s="194" t="s">
        <v>120</v>
      </c>
      <c r="E788" s="194" t="s">
        <v>412</v>
      </c>
      <c r="F788" s="196">
        <v>1</v>
      </c>
      <c r="H788" s="194" t="s">
        <v>943</v>
      </c>
      <c r="J788" s="195">
        <v>7700000</v>
      </c>
    </row>
    <row r="789" spans="1:11" x14ac:dyDescent="0.25">
      <c r="A789" s="194" t="s">
        <v>651</v>
      </c>
      <c r="B789" s="194" t="s">
        <v>141</v>
      </c>
      <c r="F789" s="196">
        <v>482</v>
      </c>
      <c r="H789" s="194" t="s">
        <v>943</v>
      </c>
      <c r="K789" s="195">
        <v>7700000</v>
      </c>
    </row>
    <row r="790" spans="1:11" x14ac:dyDescent="0.25">
      <c r="A790" s="190" t="s">
        <v>944</v>
      </c>
      <c r="J790" s="195">
        <v>7700000</v>
      </c>
      <c r="K790" s="195">
        <v>7700000</v>
      </c>
    </row>
    <row r="793" spans="1:11" x14ac:dyDescent="0.25">
      <c r="A793" s="190" t="s">
        <v>945</v>
      </c>
      <c r="D793" s="191" t="s">
        <v>684</v>
      </c>
      <c r="E793" s="190" t="s">
        <v>939</v>
      </c>
    </row>
    <row r="794" spans="1:11" x14ac:dyDescent="0.25">
      <c r="A794" s="192" t="s">
        <v>109</v>
      </c>
      <c r="B794" s="192" t="s">
        <v>110</v>
      </c>
      <c r="D794" s="188" t="s">
        <v>644</v>
      </c>
      <c r="E794" s="192" t="s">
        <v>86</v>
      </c>
      <c r="F794" s="193" t="s">
        <v>645</v>
      </c>
      <c r="G794" s="192" t="s">
        <v>646</v>
      </c>
      <c r="H794" s="192" t="s">
        <v>298</v>
      </c>
      <c r="J794" s="193" t="s">
        <v>647</v>
      </c>
      <c r="K794" s="193" t="s">
        <v>648</v>
      </c>
    </row>
    <row r="797" spans="1:11" x14ac:dyDescent="0.25">
      <c r="A797" s="194" t="s">
        <v>15</v>
      </c>
      <c r="B797" s="194" t="s">
        <v>16</v>
      </c>
      <c r="E797" s="194" t="s">
        <v>412</v>
      </c>
      <c r="F797" s="196">
        <v>201706</v>
      </c>
      <c r="H797" s="194" t="s">
        <v>946</v>
      </c>
      <c r="J797" s="195">
        <v>131800</v>
      </c>
    </row>
    <row r="798" spans="1:11" x14ac:dyDescent="0.25">
      <c r="A798" s="194" t="s">
        <v>651</v>
      </c>
      <c r="B798" s="194" t="s">
        <v>141</v>
      </c>
      <c r="F798" s="196">
        <v>483</v>
      </c>
      <c r="H798" s="194" t="s">
        <v>946</v>
      </c>
      <c r="K798" s="195">
        <v>131800</v>
      </c>
    </row>
    <row r="799" spans="1:11" x14ac:dyDescent="0.25">
      <c r="A799" s="190" t="s">
        <v>947</v>
      </c>
      <c r="J799" s="195">
        <v>131800</v>
      </c>
      <c r="K799" s="195">
        <v>131800</v>
      </c>
    </row>
    <row r="802" spans="1:11" x14ac:dyDescent="0.25">
      <c r="A802" s="190" t="s">
        <v>948</v>
      </c>
      <c r="D802" s="191" t="s">
        <v>684</v>
      </c>
      <c r="E802" s="190" t="s">
        <v>939</v>
      </c>
    </row>
    <row r="803" spans="1:11" x14ac:dyDescent="0.25">
      <c r="A803" s="192" t="s">
        <v>109</v>
      </c>
      <c r="B803" s="192" t="s">
        <v>110</v>
      </c>
      <c r="D803" s="188" t="s">
        <v>644</v>
      </c>
      <c r="E803" s="192" t="s">
        <v>86</v>
      </c>
      <c r="F803" s="193" t="s">
        <v>645</v>
      </c>
      <c r="G803" s="192" t="s">
        <v>646</v>
      </c>
      <c r="H803" s="192" t="s">
        <v>298</v>
      </c>
      <c r="J803" s="193" t="s">
        <v>647</v>
      </c>
      <c r="K803" s="193" t="s">
        <v>648</v>
      </c>
    </row>
    <row r="806" spans="1:11" x14ac:dyDescent="0.25">
      <c r="A806" s="194" t="s">
        <v>832</v>
      </c>
      <c r="B806" s="194" t="s">
        <v>72</v>
      </c>
      <c r="D806" s="194" t="s">
        <v>813</v>
      </c>
      <c r="H806" s="194" t="s">
        <v>949</v>
      </c>
      <c r="J806" s="195">
        <v>131800</v>
      </c>
    </row>
    <row r="807" spans="1:11" x14ac:dyDescent="0.25">
      <c r="A807" s="194" t="s">
        <v>15</v>
      </c>
      <c r="B807" s="194" t="s">
        <v>16</v>
      </c>
      <c r="E807" s="194" t="s">
        <v>412</v>
      </c>
      <c r="F807" s="196">
        <v>201706</v>
      </c>
      <c r="H807" s="194" t="s">
        <v>946</v>
      </c>
      <c r="K807" s="195">
        <v>131800</v>
      </c>
    </row>
    <row r="808" spans="1:11" x14ac:dyDescent="0.25">
      <c r="A808" s="190" t="s">
        <v>950</v>
      </c>
      <c r="J808" s="195">
        <v>131800</v>
      </c>
      <c r="K808" s="195">
        <v>131800</v>
      </c>
    </row>
    <row r="811" spans="1:11" x14ac:dyDescent="0.25">
      <c r="A811" s="190" t="s">
        <v>951</v>
      </c>
      <c r="D811" s="191" t="s">
        <v>684</v>
      </c>
      <c r="E811" s="190" t="s">
        <v>939</v>
      </c>
    </row>
    <row r="812" spans="1:11" x14ac:dyDescent="0.25">
      <c r="A812" s="192" t="s">
        <v>109</v>
      </c>
      <c r="B812" s="192" t="s">
        <v>110</v>
      </c>
      <c r="D812" s="188" t="s">
        <v>644</v>
      </c>
      <c r="E812" s="192" t="s">
        <v>86</v>
      </c>
      <c r="F812" s="193" t="s">
        <v>645</v>
      </c>
      <c r="G812" s="192" t="s">
        <v>646</v>
      </c>
      <c r="H812" s="192" t="s">
        <v>298</v>
      </c>
      <c r="J812" s="193" t="s">
        <v>647</v>
      </c>
      <c r="K812" s="193" t="s">
        <v>648</v>
      </c>
    </row>
    <row r="815" spans="1:11" x14ac:dyDescent="0.25">
      <c r="A815" s="194" t="s">
        <v>952</v>
      </c>
      <c r="B815" s="194" t="s">
        <v>68</v>
      </c>
      <c r="D815" s="194" t="s">
        <v>813</v>
      </c>
      <c r="H815" s="194" t="s">
        <v>953</v>
      </c>
      <c r="J815" s="195">
        <v>400387</v>
      </c>
    </row>
    <row r="816" spans="1:11" x14ac:dyDescent="0.25">
      <c r="A816" s="194" t="s">
        <v>651</v>
      </c>
      <c r="B816" s="194" t="s">
        <v>141</v>
      </c>
      <c r="F816" s="196">
        <v>484</v>
      </c>
      <c r="H816" s="194" t="s">
        <v>953</v>
      </c>
      <c r="K816" s="195">
        <v>400387</v>
      </c>
    </row>
    <row r="817" spans="1:11" x14ac:dyDescent="0.25">
      <c r="A817" s="190" t="s">
        <v>954</v>
      </c>
      <c r="J817" s="195">
        <v>400387</v>
      </c>
      <c r="K817" s="195">
        <v>400387</v>
      </c>
    </row>
    <row r="820" spans="1:11" x14ac:dyDescent="0.25">
      <c r="A820" s="190" t="s">
        <v>955</v>
      </c>
      <c r="D820" s="191" t="s">
        <v>663</v>
      </c>
      <c r="E820" s="190" t="s">
        <v>939</v>
      </c>
    </row>
    <row r="821" spans="1:11" x14ac:dyDescent="0.25">
      <c r="A821" s="192" t="s">
        <v>109</v>
      </c>
      <c r="B821" s="192" t="s">
        <v>110</v>
      </c>
      <c r="D821" s="188" t="s">
        <v>644</v>
      </c>
      <c r="E821" s="192" t="s">
        <v>86</v>
      </c>
      <c r="F821" s="193" t="s">
        <v>645</v>
      </c>
      <c r="G821" s="192" t="s">
        <v>646</v>
      </c>
      <c r="H821" s="192" t="s">
        <v>298</v>
      </c>
      <c r="J821" s="193" t="s">
        <v>647</v>
      </c>
      <c r="K821" s="193" t="s">
        <v>648</v>
      </c>
    </row>
    <row r="824" spans="1:11" x14ac:dyDescent="0.25">
      <c r="A824" s="194" t="s">
        <v>11</v>
      </c>
      <c r="B824" s="194" t="s">
        <v>12</v>
      </c>
      <c r="F824" s="196">
        <v>1</v>
      </c>
      <c r="H824" s="194" t="s">
        <v>956</v>
      </c>
      <c r="J824" s="195">
        <v>33132</v>
      </c>
    </row>
    <row r="825" spans="1:11" x14ac:dyDescent="0.25">
      <c r="A825" s="194" t="s">
        <v>674</v>
      </c>
      <c r="B825" s="194" t="s">
        <v>79</v>
      </c>
      <c r="D825" s="194" t="s">
        <v>667</v>
      </c>
      <c r="H825" s="194" t="s">
        <v>956</v>
      </c>
      <c r="K825" s="195">
        <v>33132</v>
      </c>
    </row>
    <row r="826" spans="1:11" x14ac:dyDescent="0.25">
      <c r="A826" s="190" t="s">
        <v>957</v>
      </c>
      <c r="J826" s="195">
        <v>33132</v>
      </c>
      <c r="K826" s="195">
        <v>33132</v>
      </c>
    </row>
    <row r="829" spans="1:11" x14ac:dyDescent="0.25">
      <c r="A829" s="190" t="s">
        <v>958</v>
      </c>
      <c r="D829" s="191" t="s">
        <v>684</v>
      </c>
      <c r="E829" s="190" t="s">
        <v>959</v>
      </c>
    </row>
    <row r="830" spans="1:11" x14ac:dyDescent="0.25">
      <c r="A830" s="192" t="s">
        <v>109</v>
      </c>
      <c r="B830" s="192" t="s">
        <v>110</v>
      </c>
      <c r="D830" s="188" t="s">
        <v>644</v>
      </c>
      <c r="E830" s="192" t="s">
        <v>86</v>
      </c>
      <c r="F830" s="193" t="s">
        <v>645</v>
      </c>
      <c r="G830" s="192" t="s">
        <v>646</v>
      </c>
      <c r="H830" s="192" t="s">
        <v>298</v>
      </c>
      <c r="J830" s="193" t="s">
        <v>647</v>
      </c>
      <c r="K830" s="193" t="s">
        <v>648</v>
      </c>
    </row>
    <row r="833" spans="1:11" x14ac:dyDescent="0.25">
      <c r="A833" s="194" t="s">
        <v>40</v>
      </c>
      <c r="B833" s="194" t="s">
        <v>41</v>
      </c>
      <c r="E833" s="194" t="s">
        <v>412</v>
      </c>
      <c r="F833" s="196">
        <v>201701</v>
      </c>
      <c r="H833" s="194" t="s">
        <v>236</v>
      </c>
      <c r="J833" s="195">
        <v>416442</v>
      </c>
    </row>
    <row r="834" spans="1:11" x14ac:dyDescent="0.25">
      <c r="A834" s="194" t="s">
        <v>651</v>
      </c>
      <c r="B834" s="194" t="s">
        <v>141</v>
      </c>
      <c r="F834" s="196">
        <v>485</v>
      </c>
      <c r="H834" s="194" t="s">
        <v>236</v>
      </c>
      <c r="K834" s="195">
        <v>416442</v>
      </c>
    </row>
    <row r="835" spans="1:11" x14ac:dyDescent="0.25">
      <c r="A835" s="190" t="s">
        <v>960</v>
      </c>
      <c r="J835" s="195">
        <v>416442</v>
      </c>
      <c r="K835" s="195">
        <v>416442</v>
      </c>
    </row>
    <row r="838" spans="1:11" x14ac:dyDescent="0.25">
      <c r="A838" s="190" t="s">
        <v>961</v>
      </c>
      <c r="D838" s="191" t="s">
        <v>684</v>
      </c>
      <c r="E838" s="190" t="s">
        <v>959</v>
      </c>
    </row>
    <row r="839" spans="1:11" x14ac:dyDescent="0.25">
      <c r="A839" s="192" t="s">
        <v>109</v>
      </c>
      <c r="B839" s="192" t="s">
        <v>110</v>
      </c>
      <c r="D839" s="188" t="s">
        <v>644</v>
      </c>
      <c r="E839" s="192" t="s">
        <v>86</v>
      </c>
      <c r="F839" s="193" t="s">
        <v>645</v>
      </c>
      <c r="G839" s="192" t="s">
        <v>646</v>
      </c>
      <c r="H839" s="192" t="s">
        <v>298</v>
      </c>
      <c r="J839" s="193" t="s">
        <v>647</v>
      </c>
      <c r="K839" s="193" t="s">
        <v>648</v>
      </c>
    </row>
    <row r="842" spans="1:11" x14ac:dyDescent="0.25">
      <c r="A842" s="194" t="s">
        <v>40</v>
      </c>
      <c r="B842" s="194" t="s">
        <v>41</v>
      </c>
      <c r="E842" s="194" t="s">
        <v>412</v>
      </c>
      <c r="F842" s="196">
        <v>201701</v>
      </c>
      <c r="H842" s="194" t="s">
        <v>962</v>
      </c>
      <c r="J842" s="195">
        <v>798532</v>
      </c>
    </row>
    <row r="843" spans="1:11" x14ac:dyDescent="0.25">
      <c r="A843" s="194" t="s">
        <v>651</v>
      </c>
      <c r="B843" s="194" t="s">
        <v>141</v>
      </c>
      <c r="F843" s="196">
        <v>486</v>
      </c>
      <c r="H843" s="194" t="s">
        <v>962</v>
      </c>
      <c r="K843" s="195">
        <v>798532</v>
      </c>
    </row>
    <row r="844" spans="1:11" x14ac:dyDescent="0.25">
      <c r="A844" s="190" t="s">
        <v>963</v>
      </c>
      <c r="J844" s="195">
        <v>798532</v>
      </c>
      <c r="K844" s="195">
        <v>798532</v>
      </c>
    </row>
    <row r="847" spans="1:11" x14ac:dyDescent="0.25">
      <c r="A847" s="190" t="s">
        <v>964</v>
      </c>
      <c r="D847" s="191" t="s">
        <v>684</v>
      </c>
      <c r="E847" s="190" t="s">
        <v>959</v>
      </c>
    </row>
    <row r="848" spans="1:11" x14ac:dyDescent="0.25">
      <c r="A848" s="192" t="s">
        <v>109</v>
      </c>
      <c r="B848" s="192" t="s">
        <v>110</v>
      </c>
      <c r="D848" s="188" t="s">
        <v>644</v>
      </c>
      <c r="E848" s="192" t="s">
        <v>86</v>
      </c>
      <c r="F848" s="193" t="s">
        <v>645</v>
      </c>
      <c r="G848" s="192" t="s">
        <v>646</v>
      </c>
      <c r="H848" s="192" t="s">
        <v>298</v>
      </c>
      <c r="J848" s="193" t="s">
        <v>647</v>
      </c>
      <c r="K848" s="193" t="s">
        <v>648</v>
      </c>
    </row>
    <row r="851" spans="1:11" x14ac:dyDescent="0.25">
      <c r="A851" s="194" t="s">
        <v>40</v>
      </c>
      <c r="B851" s="194" t="s">
        <v>41</v>
      </c>
      <c r="E851" s="194" t="s">
        <v>412</v>
      </c>
      <c r="F851" s="196">
        <v>201701</v>
      </c>
      <c r="H851" s="194" t="s">
        <v>965</v>
      </c>
      <c r="J851" s="195">
        <v>1003927</v>
      </c>
    </row>
    <row r="852" spans="1:11" x14ac:dyDescent="0.25">
      <c r="A852" s="194" t="s">
        <v>651</v>
      </c>
      <c r="B852" s="194" t="s">
        <v>141</v>
      </c>
      <c r="F852" s="196">
        <v>487</v>
      </c>
      <c r="H852" s="194" t="s">
        <v>965</v>
      </c>
      <c r="K852" s="195">
        <v>1003927</v>
      </c>
    </row>
    <row r="853" spans="1:11" x14ac:dyDescent="0.25">
      <c r="A853" s="190" t="s">
        <v>966</v>
      </c>
      <c r="J853" s="195">
        <v>1003927</v>
      </c>
      <c r="K853" s="195">
        <v>1003927</v>
      </c>
    </row>
    <row r="856" spans="1:11" x14ac:dyDescent="0.25">
      <c r="A856" s="190" t="s">
        <v>967</v>
      </c>
      <c r="D856" s="191" t="s">
        <v>684</v>
      </c>
      <c r="E856" s="190" t="s">
        <v>959</v>
      </c>
    </row>
    <row r="857" spans="1:11" x14ac:dyDescent="0.25">
      <c r="A857" s="192" t="s">
        <v>109</v>
      </c>
      <c r="B857" s="192" t="s">
        <v>110</v>
      </c>
      <c r="D857" s="188" t="s">
        <v>644</v>
      </c>
      <c r="E857" s="192" t="s">
        <v>86</v>
      </c>
      <c r="F857" s="193" t="s">
        <v>645</v>
      </c>
      <c r="G857" s="192" t="s">
        <v>646</v>
      </c>
      <c r="H857" s="192" t="s">
        <v>298</v>
      </c>
      <c r="J857" s="193" t="s">
        <v>647</v>
      </c>
      <c r="K857" s="193" t="s">
        <v>648</v>
      </c>
    </row>
    <row r="860" spans="1:11" x14ac:dyDescent="0.25">
      <c r="A860" s="194" t="s">
        <v>40</v>
      </c>
      <c r="B860" s="194" t="s">
        <v>41</v>
      </c>
      <c r="E860" s="194" t="s">
        <v>412</v>
      </c>
      <c r="F860" s="196">
        <v>201701</v>
      </c>
      <c r="H860" s="194" t="s">
        <v>968</v>
      </c>
      <c r="J860" s="195">
        <v>618237</v>
      </c>
    </row>
    <row r="861" spans="1:11" x14ac:dyDescent="0.25">
      <c r="A861" s="194" t="s">
        <v>651</v>
      </c>
      <c r="B861" s="194" t="s">
        <v>141</v>
      </c>
      <c r="F861" s="196">
        <v>488</v>
      </c>
      <c r="H861" s="194" t="s">
        <v>968</v>
      </c>
      <c r="K861" s="195">
        <v>618237</v>
      </c>
    </row>
    <row r="862" spans="1:11" x14ac:dyDescent="0.25">
      <c r="A862" s="190" t="s">
        <v>969</v>
      </c>
      <c r="J862" s="195">
        <v>618237</v>
      </c>
      <c r="K862" s="195">
        <v>618237</v>
      </c>
    </row>
    <row r="865" spans="1:11" x14ac:dyDescent="0.25">
      <c r="A865" s="190" t="s">
        <v>970</v>
      </c>
      <c r="D865" s="191" t="s">
        <v>684</v>
      </c>
      <c r="E865" s="190" t="s">
        <v>959</v>
      </c>
    </row>
    <row r="866" spans="1:11" x14ac:dyDescent="0.25">
      <c r="A866" s="192" t="s">
        <v>109</v>
      </c>
      <c r="B866" s="192" t="s">
        <v>110</v>
      </c>
      <c r="D866" s="188" t="s">
        <v>644</v>
      </c>
      <c r="E866" s="192" t="s">
        <v>86</v>
      </c>
      <c r="F866" s="193" t="s">
        <v>645</v>
      </c>
      <c r="G866" s="192" t="s">
        <v>646</v>
      </c>
      <c r="H866" s="192" t="s">
        <v>298</v>
      </c>
      <c r="J866" s="193" t="s">
        <v>647</v>
      </c>
      <c r="K866" s="193" t="s">
        <v>648</v>
      </c>
    </row>
    <row r="869" spans="1:11" x14ac:dyDescent="0.25">
      <c r="A869" s="194" t="s">
        <v>40</v>
      </c>
      <c r="B869" s="194" t="s">
        <v>41</v>
      </c>
      <c r="E869" s="194" t="s">
        <v>412</v>
      </c>
      <c r="F869" s="196">
        <v>201701</v>
      </c>
      <c r="H869" s="194" t="s">
        <v>971</v>
      </c>
      <c r="J869" s="195">
        <v>213470</v>
      </c>
    </row>
    <row r="870" spans="1:11" x14ac:dyDescent="0.25">
      <c r="A870" s="194" t="s">
        <v>651</v>
      </c>
      <c r="B870" s="194" t="s">
        <v>141</v>
      </c>
      <c r="F870" s="196">
        <v>489</v>
      </c>
      <c r="H870" s="194" t="s">
        <v>971</v>
      </c>
      <c r="K870" s="195">
        <v>213470</v>
      </c>
    </row>
    <row r="871" spans="1:11" x14ac:dyDescent="0.25">
      <c r="A871" s="190" t="s">
        <v>972</v>
      </c>
      <c r="J871" s="195">
        <v>213470</v>
      </c>
      <c r="K871" s="195">
        <v>213470</v>
      </c>
    </row>
    <row r="874" spans="1:11" x14ac:dyDescent="0.25">
      <c r="A874" s="190" t="s">
        <v>973</v>
      </c>
      <c r="D874" s="191" t="s">
        <v>684</v>
      </c>
      <c r="E874" s="190" t="s">
        <v>959</v>
      </c>
    </row>
    <row r="875" spans="1:11" x14ac:dyDescent="0.25">
      <c r="A875" s="192" t="s">
        <v>109</v>
      </c>
      <c r="B875" s="192" t="s">
        <v>110</v>
      </c>
      <c r="D875" s="188" t="s">
        <v>644</v>
      </c>
      <c r="E875" s="192" t="s">
        <v>86</v>
      </c>
      <c r="F875" s="193" t="s">
        <v>645</v>
      </c>
      <c r="G875" s="192" t="s">
        <v>646</v>
      </c>
      <c r="H875" s="192" t="s">
        <v>298</v>
      </c>
      <c r="J875" s="193" t="s">
        <v>647</v>
      </c>
      <c r="K875" s="193" t="s">
        <v>648</v>
      </c>
    </row>
    <row r="878" spans="1:11" x14ac:dyDescent="0.25">
      <c r="A878" s="194" t="s">
        <v>40</v>
      </c>
      <c r="B878" s="194" t="s">
        <v>41</v>
      </c>
      <c r="E878" s="194" t="s">
        <v>412</v>
      </c>
      <c r="F878" s="196">
        <v>201701</v>
      </c>
      <c r="H878" s="194" t="s">
        <v>974</v>
      </c>
      <c r="J878" s="195">
        <v>759743</v>
      </c>
    </row>
    <row r="879" spans="1:11" x14ac:dyDescent="0.25">
      <c r="A879" s="194" t="s">
        <v>651</v>
      </c>
      <c r="B879" s="194" t="s">
        <v>141</v>
      </c>
      <c r="F879" s="196">
        <v>490</v>
      </c>
      <c r="H879" s="194" t="s">
        <v>974</v>
      </c>
      <c r="K879" s="195">
        <v>759743</v>
      </c>
    </row>
    <row r="880" spans="1:11" x14ac:dyDescent="0.25">
      <c r="A880" s="190" t="s">
        <v>975</v>
      </c>
      <c r="J880" s="195">
        <v>759743</v>
      </c>
      <c r="K880" s="195">
        <v>759743</v>
      </c>
    </row>
    <row r="883" spans="1:11" x14ac:dyDescent="0.25">
      <c r="A883" s="190" t="s">
        <v>976</v>
      </c>
      <c r="D883" s="191" t="s">
        <v>684</v>
      </c>
      <c r="E883" s="190" t="s">
        <v>959</v>
      </c>
    </row>
    <row r="884" spans="1:11" x14ac:dyDescent="0.25">
      <c r="A884" s="192" t="s">
        <v>109</v>
      </c>
      <c r="B884" s="192" t="s">
        <v>110</v>
      </c>
      <c r="D884" s="188" t="s">
        <v>644</v>
      </c>
      <c r="E884" s="192" t="s">
        <v>86</v>
      </c>
      <c r="F884" s="193" t="s">
        <v>645</v>
      </c>
      <c r="G884" s="192" t="s">
        <v>646</v>
      </c>
      <c r="H884" s="192" t="s">
        <v>298</v>
      </c>
      <c r="J884" s="193" t="s">
        <v>647</v>
      </c>
      <c r="K884" s="193" t="s">
        <v>648</v>
      </c>
    </row>
    <row r="887" spans="1:11" x14ac:dyDescent="0.25">
      <c r="A887" s="194" t="s">
        <v>40</v>
      </c>
      <c r="B887" s="194" t="s">
        <v>41</v>
      </c>
      <c r="E887" s="194" t="s">
        <v>412</v>
      </c>
      <c r="F887" s="196">
        <v>201701</v>
      </c>
      <c r="H887" s="194" t="s">
        <v>977</v>
      </c>
      <c r="J887" s="195">
        <v>295840</v>
      </c>
    </row>
    <row r="888" spans="1:11" x14ac:dyDescent="0.25">
      <c r="A888" s="194" t="s">
        <v>651</v>
      </c>
      <c r="B888" s="194" t="s">
        <v>141</v>
      </c>
      <c r="F888" s="196">
        <v>491</v>
      </c>
      <c r="H888" s="194" t="s">
        <v>977</v>
      </c>
      <c r="K888" s="195">
        <v>295840</v>
      </c>
    </row>
    <row r="889" spans="1:11" x14ac:dyDescent="0.25">
      <c r="A889" s="190" t="s">
        <v>978</v>
      </c>
      <c r="J889" s="195">
        <v>295840</v>
      </c>
      <c r="K889" s="195">
        <v>295840</v>
      </c>
    </row>
    <row r="892" spans="1:11" x14ac:dyDescent="0.25">
      <c r="A892" s="190" t="s">
        <v>979</v>
      </c>
      <c r="D892" s="191" t="s">
        <v>684</v>
      </c>
      <c r="E892" s="190" t="s">
        <v>959</v>
      </c>
    </row>
    <row r="893" spans="1:11" x14ac:dyDescent="0.25">
      <c r="A893" s="192" t="s">
        <v>109</v>
      </c>
      <c r="B893" s="192" t="s">
        <v>110</v>
      </c>
      <c r="D893" s="188" t="s">
        <v>644</v>
      </c>
      <c r="E893" s="192" t="s">
        <v>86</v>
      </c>
      <c r="F893" s="193" t="s">
        <v>645</v>
      </c>
      <c r="G893" s="192" t="s">
        <v>646</v>
      </c>
      <c r="H893" s="192" t="s">
        <v>298</v>
      </c>
      <c r="J893" s="193" t="s">
        <v>647</v>
      </c>
      <c r="K893" s="193" t="s">
        <v>648</v>
      </c>
    </row>
    <row r="896" spans="1:11" x14ac:dyDescent="0.25">
      <c r="A896" s="194" t="s">
        <v>40</v>
      </c>
      <c r="B896" s="194" t="s">
        <v>41</v>
      </c>
      <c r="E896" s="194" t="s">
        <v>412</v>
      </c>
      <c r="F896" s="196">
        <v>201701</v>
      </c>
      <c r="H896" s="194" t="s">
        <v>980</v>
      </c>
      <c r="J896" s="195">
        <v>626170</v>
      </c>
    </row>
    <row r="897" spans="1:11" x14ac:dyDescent="0.25">
      <c r="A897" s="194" t="s">
        <v>651</v>
      </c>
      <c r="B897" s="194" t="s">
        <v>141</v>
      </c>
      <c r="F897" s="196">
        <v>492</v>
      </c>
      <c r="H897" s="194" t="s">
        <v>980</v>
      </c>
      <c r="K897" s="195">
        <v>626170</v>
      </c>
    </row>
    <row r="898" spans="1:11" x14ac:dyDescent="0.25">
      <c r="A898" s="190" t="s">
        <v>981</v>
      </c>
      <c r="J898" s="195">
        <v>626170</v>
      </c>
      <c r="K898" s="195">
        <v>626170</v>
      </c>
    </row>
    <row r="901" spans="1:11" x14ac:dyDescent="0.25">
      <c r="A901" s="190" t="s">
        <v>982</v>
      </c>
      <c r="D901" s="191" t="s">
        <v>684</v>
      </c>
      <c r="E901" s="190" t="s">
        <v>959</v>
      </c>
    </row>
    <row r="902" spans="1:11" x14ac:dyDescent="0.25">
      <c r="A902" s="192" t="s">
        <v>109</v>
      </c>
      <c r="B902" s="192" t="s">
        <v>110</v>
      </c>
      <c r="D902" s="188" t="s">
        <v>644</v>
      </c>
      <c r="E902" s="192" t="s">
        <v>86</v>
      </c>
      <c r="F902" s="193" t="s">
        <v>645</v>
      </c>
      <c r="G902" s="192" t="s">
        <v>646</v>
      </c>
      <c r="H902" s="192" t="s">
        <v>298</v>
      </c>
      <c r="J902" s="193" t="s">
        <v>647</v>
      </c>
      <c r="K902" s="193" t="s">
        <v>648</v>
      </c>
    </row>
    <row r="905" spans="1:11" x14ac:dyDescent="0.25">
      <c r="A905" s="194" t="s">
        <v>40</v>
      </c>
      <c r="B905" s="194" t="s">
        <v>41</v>
      </c>
      <c r="E905" s="194" t="s">
        <v>412</v>
      </c>
      <c r="F905" s="196">
        <v>201701</v>
      </c>
      <c r="H905" s="194" t="s">
        <v>983</v>
      </c>
      <c r="J905" s="195">
        <v>498820</v>
      </c>
    </row>
    <row r="906" spans="1:11" x14ac:dyDescent="0.25">
      <c r="A906" s="194" t="s">
        <v>651</v>
      </c>
      <c r="B906" s="194" t="s">
        <v>141</v>
      </c>
      <c r="F906" s="196">
        <v>493</v>
      </c>
      <c r="H906" s="194" t="s">
        <v>983</v>
      </c>
      <c r="K906" s="195">
        <v>498820</v>
      </c>
    </row>
    <row r="907" spans="1:11" x14ac:dyDescent="0.25">
      <c r="A907" s="190" t="s">
        <v>984</v>
      </c>
      <c r="J907" s="195">
        <v>498820</v>
      </c>
      <c r="K907" s="195">
        <v>498820</v>
      </c>
    </row>
    <row r="910" spans="1:11" x14ac:dyDescent="0.25">
      <c r="A910" s="190" t="s">
        <v>985</v>
      </c>
      <c r="D910" s="191" t="s">
        <v>684</v>
      </c>
      <c r="E910" s="190" t="s">
        <v>959</v>
      </c>
    </row>
    <row r="911" spans="1:11" x14ac:dyDescent="0.25">
      <c r="A911" s="192" t="s">
        <v>109</v>
      </c>
      <c r="B911" s="192" t="s">
        <v>110</v>
      </c>
      <c r="D911" s="188" t="s">
        <v>644</v>
      </c>
      <c r="E911" s="192" t="s">
        <v>86</v>
      </c>
      <c r="F911" s="193" t="s">
        <v>645</v>
      </c>
      <c r="G911" s="192" t="s">
        <v>646</v>
      </c>
      <c r="H911" s="192" t="s">
        <v>298</v>
      </c>
      <c r="J911" s="193" t="s">
        <v>647</v>
      </c>
      <c r="K911" s="193" t="s">
        <v>648</v>
      </c>
    </row>
    <row r="914" spans="1:11" x14ac:dyDescent="0.25">
      <c r="A914" s="194" t="s">
        <v>40</v>
      </c>
      <c r="B914" s="194" t="s">
        <v>41</v>
      </c>
      <c r="E914" s="194" t="s">
        <v>412</v>
      </c>
      <c r="F914" s="196">
        <v>201701</v>
      </c>
      <c r="H914" s="194" t="s">
        <v>986</v>
      </c>
      <c r="J914" s="195">
        <v>247339</v>
      </c>
    </row>
    <row r="915" spans="1:11" x14ac:dyDescent="0.25">
      <c r="A915" s="194" t="s">
        <v>651</v>
      </c>
      <c r="B915" s="194" t="s">
        <v>141</v>
      </c>
      <c r="F915" s="196">
        <v>494</v>
      </c>
      <c r="H915" s="194" t="s">
        <v>986</v>
      </c>
      <c r="K915" s="195">
        <v>247339</v>
      </c>
    </row>
    <row r="916" spans="1:11" x14ac:dyDescent="0.25">
      <c r="A916" s="190" t="s">
        <v>987</v>
      </c>
      <c r="J916" s="195">
        <v>247339</v>
      </c>
      <c r="K916" s="195">
        <v>247339</v>
      </c>
    </row>
    <row r="919" spans="1:11" x14ac:dyDescent="0.25">
      <c r="A919" s="190" t="s">
        <v>988</v>
      </c>
      <c r="D919" s="191" t="s">
        <v>684</v>
      </c>
      <c r="E919" s="190" t="s">
        <v>959</v>
      </c>
    </row>
    <row r="920" spans="1:11" x14ac:dyDescent="0.25">
      <c r="A920" s="192" t="s">
        <v>109</v>
      </c>
      <c r="B920" s="192" t="s">
        <v>110</v>
      </c>
      <c r="D920" s="188" t="s">
        <v>644</v>
      </c>
      <c r="E920" s="192" t="s">
        <v>86</v>
      </c>
      <c r="F920" s="193" t="s">
        <v>645</v>
      </c>
      <c r="G920" s="192" t="s">
        <v>646</v>
      </c>
      <c r="H920" s="192" t="s">
        <v>298</v>
      </c>
      <c r="J920" s="193" t="s">
        <v>647</v>
      </c>
      <c r="K920" s="193" t="s">
        <v>648</v>
      </c>
    </row>
    <row r="923" spans="1:11" x14ac:dyDescent="0.25">
      <c r="A923" s="194" t="s">
        <v>40</v>
      </c>
      <c r="B923" s="194" t="s">
        <v>41</v>
      </c>
      <c r="E923" s="194" t="s">
        <v>412</v>
      </c>
      <c r="F923" s="196">
        <v>201701</v>
      </c>
      <c r="H923" s="194" t="s">
        <v>989</v>
      </c>
      <c r="J923" s="195">
        <v>1200174</v>
      </c>
    </row>
    <row r="924" spans="1:11" x14ac:dyDescent="0.25">
      <c r="A924" s="194" t="s">
        <v>651</v>
      </c>
      <c r="B924" s="194" t="s">
        <v>141</v>
      </c>
      <c r="F924" s="196">
        <v>495</v>
      </c>
      <c r="H924" s="194" t="s">
        <v>989</v>
      </c>
      <c r="K924" s="195">
        <v>1200174</v>
      </c>
    </row>
    <row r="925" spans="1:11" x14ac:dyDescent="0.25">
      <c r="A925" s="190" t="s">
        <v>990</v>
      </c>
      <c r="J925" s="195">
        <v>1200174</v>
      </c>
      <c r="K925" s="195">
        <v>1200174</v>
      </c>
    </row>
    <row r="928" spans="1:11" x14ac:dyDescent="0.25">
      <c r="A928" s="190" t="s">
        <v>991</v>
      </c>
      <c r="D928" s="191" t="s">
        <v>684</v>
      </c>
      <c r="E928" s="190" t="s">
        <v>959</v>
      </c>
    </row>
    <row r="929" spans="1:11" x14ac:dyDescent="0.25">
      <c r="A929" s="192" t="s">
        <v>109</v>
      </c>
      <c r="B929" s="192" t="s">
        <v>110</v>
      </c>
      <c r="D929" s="188" t="s">
        <v>644</v>
      </c>
      <c r="E929" s="192" t="s">
        <v>86</v>
      </c>
      <c r="F929" s="193" t="s">
        <v>645</v>
      </c>
      <c r="G929" s="192" t="s">
        <v>646</v>
      </c>
      <c r="H929" s="192" t="s">
        <v>298</v>
      </c>
      <c r="J929" s="193" t="s">
        <v>647</v>
      </c>
      <c r="K929" s="193" t="s">
        <v>648</v>
      </c>
    </row>
    <row r="932" spans="1:11" x14ac:dyDescent="0.25">
      <c r="A932" s="194" t="s">
        <v>40</v>
      </c>
      <c r="B932" s="194" t="s">
        <v>41</v>
      </c>
      <c r="E932" s="194" t="s">
        <v>412</v>
      </c>
      <c r="F932" s="196">
        <v>201701</v>
      </c>
      <c r="H932" s="194" t="s">
        <v>992</v>
      </c>
      <c r="J932" s="195">
        <v>1201548</v>
      </c>
    </row>
    <row r="933" spans="1:11" x14ac:dyDescent="0.25">
      <c r="A933" s="194" t="s">
        <v>651</v>
      </c>
      <c r="B933" s="194" t="s">
        <v>141</v>
      </c>
      <c r="F933" s="196">
        <v>496</v>
      </c>
      <c r="H933" s="194" t="s">
        <v>992</v>
      </c>
      <c r="K933" s="195">
        <v>1201548</v>
      </c>
    </row>
    <row r="934" spans="1:11" x14ac:dyDescent="0.25">
      <c r="A934" s="190" t="s">
        <v>993</v>
      </c>
      <c r="J934" s="195">
        <v>1201548</v>
      </c>
      <c r="K934" s="195">
        <v>1201548</v>
      </c>
    </row>
    <row r="937" spans="1:11" x14ac:dyDescent="0.25">
      <c r="A937" s="190" t="s">
        <v>994</v>
      </c>
      <c r="D937" s="191" t="s">
        <v>684</v>
      </c>
      <c r="E937" s="190" t="s">
        <v>959</v>
      </c>
    </row>
    <row r="938" spans="1:11" x14ac:dyDescent="0.25">
      <c r="A938" s="192" t="s">
        <v>109</v>
      </c>
      <c r="B938" s="192" t="s">
        <v>110</v>
      </c>
      <c r="D938" s="188" t="s">
        <v>644</v>
      </c>
      <c r="E938" s="192" t="s">
        <v>86</v>
      </c>
      <c r="F938" s="193" t="s">
        <v>645</v>
      </c>
      <c r="G938" s="192" t="s">
        <v>646</v>
      </c>
      <c r="H938" s="192" t="s">
        <v>298</v>
      </c>
      <c r="J938" s="193" t="s">
        <v>647</v>
      </c>
      <c r="K938" s="193" t="s">
        <v>648</v>
      </c>
    </row>
    <row r="941" spans="1:11" x14ac:dyDescent="0.25">
      <c r="A941" s="194" t="s">
        <v>42</v>
      </c>
      <c r="B941" s="194" t="s">
        <v>43</v>
      </c>
      <c r="H941" s="194" t="s">
        <v>995</v>
      </c>
      <c r="J941" s="195">
        <v>1333558</v>
      </c>
    </row>
    <row r="942" spans="1:11" x14ac:dyDescent="0.25">
      <c r="A942" s="194" t="s">
        <v>44</v>
      </c>
      <c r="B942" s="194" t="s">
        <v>45</v>
      </c>
      <c r="H942" s="194" t="s">
        <v>996</v>
      </c>
      <c r="J942" s="195">
        <v>360925</v>
      </c>
    </row>
    <row r="943" spans="1:11" x14ac:dyDescent="0.25">
      <c r="A943" s="194" t="s">
        <v>997</v>
      </c>
      <c r="B943" s="194" t="s">
        <v>226</v>
      </c>
      <c r="H943" s="194" t="s">
        <v>998</v>
      </c>
      <c r="J943" s="195">
        <v>269752</v>
      </c>
    </row>
    <row r="944" spans="1:11" x14ac:dyDescent="0.25">
      <c r="A944" s="194" t="s">
        <v>46</v>
      </c>
      <c r="B944" s="194" t="s">
        <v>47</v>
      </c>
      <c r="H944" s="194" t="s">
        <v>999</v>
      </c>
      <c r="J944" s="195">
        <v>118458</v>
      </c>
    </row>
    <row r="945" spans="1:11" x14ac:dyDescent="0.25">
      <c r="A945" s="194" t="s">
        <v>48</v>
      </c>
      <c r="B945" s="194" t="s">
        <v>49</v>
      </c>
      <c r="H945" s="194" t="s">
        <v>1000</v>
      </c>
      <c r="J945" s="195">
        <v>25289</v>
      </c>
    </row>
    <row r="946" spans="1:11" x14ac:dyDescent="0.25">
      <c r="A946" s="194" t="s">
        <v>651</v>
      </c>
      <c r="B946" s="194" t="s">
        <v>141</v>
      </c>
      <c r="F946" s="196">
        <v>497</v>
      </c>
      <c r="H946" s="194" t="s">
        <v>1001</v>
      </c>
      <c r="K946" s="195">
        <v>2107982</v>
      </c>
    </row>
    <row r="947" spans="1:11" x14ac:dyDescent="0.25">
      <c r="A947" s="190" t="s">
        <v>1002</v>
      </c>
      <c r="J947" s="195">
        <v>2107982</v>
      </c>
      <c r="K947" s="195">
        <v>2107982</v>
      </c>
    </row>
    <row r="950" spans="1:11" x14ac:dyDescent="0.25">
      <c r="A950" s="190" t="s">
        <v>1003</v>
      </c>
      <c r="D950" s="191" t="s">
        <v>684</v>
      </c>
      <c r="E950" s="190" t="s">
        <v>959</v>
      </c>
    </row>
    <row r="951" spans="1:11" x14ac:dyDescent="0.25">
      <c r="A951" s="192" t="s">
        <v>109</v>
      </c>
      <c r="B951" s="192" t="s">
        <v>110</v>
      </c>
      <c r="D951" s="188" t="s">
        <v>644</v>
      </c>
      <c r="E951" s="192" t="s">
        <v>86</v>
      </c>
      <c r="F951" s="193" t="s">
        <v>645</v>
      </c>
      <c r="G951" s="192" t="s">
        <v>646</v>
      </c>
      <c r="H951" s="192" t="s">
        <v>298</v>
      </c>
      <c r="J951" s="193" t="s">
        <v>647</v>
      </c>
      <c r="K951" s="193" t="s">
        <v>648</v>
      </c>
    </row>
    <row r="954" spans="1:11" x14ac:dyDescent="0.25">
      <c r="A954" s="194" t="s">
        <v>38</v>
      </c>
      <c r="B954" s="194" t="s">
        <v>39</v>
      </c>
      <c r="E954" s="194" t="s">
        <v>441</v>
      </c>
      <c r="F954" s="196">
        <v>30</v>
      </c>
      <c r="H954" s="194" t="s">
        <v>1004</v>
      </c>
      <c r="J954" s="195">
        <v>405000</v>
      </c>
    </row>
    <row r="955" spans="1:11" x14ac:dyDescent="0.25">
      <c r="A955" s="194" t="s">
        <v>651</v>
      </c>
      <c r="B955" s="194" t="s">
        <v>141</v>
      </c>
      <c r="F955" s="196">
        <v>498</v>
      </c>
      <c r="H955" s="194" t="s">
        <v>1004</v>
      </c>
      <c r="K955" s="195">
        <v>405000</v>
      </c>
    </row>
    <row r="956" spans="1:11" x14ac:dyDescent="0.25">
      <c r="A956" s="190" t="s">
        <v>1005</v>
      </c>
      <c r="J956" s="195">
        <v>405000</v>
      </c>
      <c r="K956" s="195">
        <v>405000</v>
      </c>
    </row>
    <row r="959" spans="1:11" x14ac:dyDescent="0.25">
      <c r="A959" s="190" t="s">
        <v>1006</v>
      </c>
      <c r="D959" s="191" t="s">
        <v>684</v>
      </c>
      <c r="E959" s="190" t="s">
        <v>959</v>
      </c>
    </row>
    <row r="960" spans="1:11" x14ac:dyDescent="0.25">
      <c r="A960" s="192" t="s">
        <v>109</v>
      </c>
      <c r="B960" s="192" t="s">
        <v>110</v>
      </c>
      <c r="D960" s="188" t="s">
        <v>644</v>
      </c>
      <c r="E960" s="192" t="s">
        <v>86</v>
      </c>
      <c r="F960" s="193" t="s">
        <v>645</v>
      </c>
      <c r="G960" s="192" t="s">
        <v>646</v>
      </c>
      <c r="H960" s="192" t="s">
        <v>298</v>
      </c>
      <c r="J960" s="193" t="s">
        <v>647</v>
      </c>
      <c r="K960" s="193" t="s">
        <v>648</v>
      </c>
    </row>
    <row r="963" spans="1:11" x14ac:dyDescent="0.25">
      <c r="A963" s="194" t="s">
        <v>38</v>
      </c>
      <c r="B963" s="194" t="s">
        <v>39</v>
      </c>
      <c r="E963" s="194" t="s">
        <v>441</v>
      </c>
      <c r="F963" s="196">
        <v>150</v>
      </c>
      <c r="H963" s="194" t="s">
        <v>1007</v>
      </c>
      <c r="J963" s="195">
        <v>800000</v>
      </c>
    </row>
    <row r="964" spans="1:11" x14ac:dyDescent="0.25">
      <c r="A964" s="194" t="s">
        <v>651</v>
      </c>
      <c r="B964" s="194" t="s">
        <v>141</v>
      </c>
      <c r="F964" s="196">
        <v>499</v>
      </c>
      <c r="H964" s="194" t="s">
        <v>1007</v>
      </c>
      <c r="K964" s="195">
        <v>800000</v>
      </c>
    </row>
    <row r="965" spans="1:11" x14ac:dyDescent="0.25">
      <c r="A965" s="190" t="s">
        <v>1008</v>
      </c>
      <c r="J965" s="195">
        <v>800000</v>
      </c>
      <c r="K965" s="195">
        <v>800000</v>
      </c>
    </row>
    <row r="968" spans="1:11" x14ac:dyDescent="0.25">
      <c r="A968" s="190" t="s">
        <v>1009</v>
      </c>
      <c r="D968" s="191" t="s">
        <v>684</v>
      </c>
      <c r="E968" s="190" t="s">
        <v>959</v>
      </c>
    </row>
    <row r="969" spans="1:11" x14ac:dyDescent="0.25">
      <c r="A969" s="192" t="s">
        <v>109</v>
      </c>
      <c r="B969" s="192" t="s">
        <v>110</v>
      </c>
      <c r="D969" s="188" t="s">
        <v>644</v>
      </c>
      <c r="E969" s="192" t="s">
        <v>86</v>
      </c>
      <c r="F969" s="193" t="s">
        <v>645</v>
      </c>
      <c r="G969" s="192" t="s">
        <v>646</v>
      </c>
      <c r="H969" s="192" t="s">
        <v>298</v>
      </c>
      <c r="J969" s="193" t="s">
        <v>647</v>
      </c>
      <c r="K969" s="193" t="s">
        <v>648</v>
      </c>
    </row>
    <row r="972" spans="1:11" x14ac:dyDescent="0.25">
      <c r="A972" s="194" t="s">
        <v>38</v>
      </c>
      <c r="B972" s="194" t="s">
        <v>39</v>
      </c>
      <c r="E972" s="194" t="s">
        <v>441</v>
      </c>
      <c r="F972" s="196">
        <v>54</v>
      </c>
      <c r="H972" s="194" t="s">
        <v>1010</v>
      </c>
      <c r="J972" s="195">
        <v>300000</v>
      </c>
    </row>
    <row r="973" spans="1:11" x14ac:dyDescent="0.25">
      <c r="A973" s="194" t="s">
        <v>651</v>
      </c>
      <c r="B973" s="194" t="s">
        <v>141</v>
      </c>
      <c r="F973" s="196">
        <v>500</v>
      </c>
      <c r="H973" s="194" t="s">
        <v>1010</v>
      </c>
      <c r="K973" s="195">
        <v>300000</v>
      </c>
    </row>
    <row r="974" spans="1:11" x14ac:dyDescent="0.25">
      <c r="A974" s="190" t="s">
        <v>1011</v>
      </c>
      <c r="J974" s="195">
        <v>300000</v>
      </c>
      <c r="K974" s="195">
        <v>300000</v>
      </c>
    </row>
    <row r="977" spans="1:11" x14ac:dyDescent="0.25">
      <c r="A977" s="190" t="s">
        <v>1012</v>
      </c>
      <c r="D977" s="191" t="s">
        <v>684</v>
      </c>
      <c r="E977" s="190" t="s">
        <v>959</v>
      </c>
    </row>
    <row r="978" spans="1:11" x14ac:dyDescent="0.25">
      <c r="A978" s="192" t="s">
        <v>109</v>
      </c>
      <c r="B978" s="192" t="s">
        <v>110</v>
      </c>
      <c r="D978" s="188" t="s">
        <v>644</v>
      </c>
      <c r="E978" s="192" t="s">
        <v>86</v>
      </c>
      <c r="F978" s="193" t="s">
        <v>645</v>
      </c>
      <c r="G978" s="192" t="s">
        <v>646</v>
      </c>
      <c r="H978" s="192" t="s">
        <v>298</v>
      </c>
      <c r="J978" s="193" t="s">
        <v>647</v>
      </c>
      <c r="K978" s="193" t="s">
        <v>648</v>
      </c>
    </row>
    <row r="981" spans="1:11" x14ac:dyDescent="0.25">
      <c r="A981" s="194" t="s">
        <v>38</v>
      </c>
      <c r="B981" s="194" t="s">
        <v>39</v>
      </c>
      <c r="E981" s="194" t="s">
        <v>441</v>
      </c>
      <c r="F981" s="196">
        <v>12</v>
      </c>
      <c r="H981" s="194" t="s">
        <v>1013</v>
      </c>
      <c r="J981" s="195">
        <v>600000</v>
      </c>
    </row>
    <row r="982" spans="1:11" x14ac:dyDescent="0.25">
      <c r="A982" s="194" t="s">
        <v>651</v>
      </c>
      <c r="B982" s="194" t="s">
        <v>141</v>
      </c>
      <c r="F982" s="196">
        <v>501</v>
      </c>
      <c r="H982" s="194" t="s">
        <v>1013</v>
      </c>
      <c r="K982" s="195">
        <v>600000</v>
      </c>
    </row>
    <row r="983" spans="1:11" x14ac:dyDescent="0.25">
      <c r="A983" s="190" t="s">
        <v>1014</v>
      </c>
      <c r="J983" s="195">
        <v>600000</v>
      </c>
      <c r="K983" s="195">
        <v>600000</v>
      </c>
    </row>
    <row r="986" spans="1:11" x14ac:dyDescent="0.25">
      <c r="A986" s="190" t="s">
        <v>1015</v>
      </c>
      <c r="D986" s="191" t="s">
        <v>684</v>
      </c>
      <c r="E986" s="190" t="s">
        <v>959</v>
      </c>
    </row>
    <row r="987" spans="1:11" x14ac:dyDescent="0.25">
      <c r="A987" s="192" t="s">
        <v>109</v>
      </c>
      <c r="B987" s="192" t="s">
        <v>110</v>
      </c>
      <c r="D987" s="188" t="s">
        <v>644</v>
      </c>
      <c r="E987" s="192" t="s">
        <v>86</v>
      </c>
      <c r="F987" s="193" t="s">
        <v>645</v>
      </c>
      <c r="G987" s="192" t="s">
        <v>646</v>
      </c>
      <c r="H987" s="192" t="s">
        <v>298</v>
      </c>
      <c r="J987" s="193" t="s">
        <v>647</v>
      </c>
      <c r="K987" s="193" t="s">
        <v>648</v>
      </c>
    </row>
    <row r="990" spans="1:11" x14ac:dyDescent="0.25">
      <c r="A990" s="194" t="s">
        <v>38</v>
      </c>
      <c r="B990" s="194" t="s">
        <v>39</v>
      </c>
      <c r="E990" s="194" t="s">
        <v>441</v>
      </c>
      <c r="F990" s="196">
        <v>18</v>
      </c>
      <c r="H990" s="194" t="s">
        <v>1016</v>
      </c>
      <c r="J990" s="195">
        <v>600000</v>
      </c>
    </row>
    <row r="991" spans="1:11" x14ac:dyDescent="0.25">
      <c r="A991" s="194" t="s">
        <v>651</v>
      </c>
      <c r="B991" s="194" t="s">
        <v>141</v>
      </c>
      <c r="F991" s="196">
        <v>502</v>
      </c>
      <c r="H991" s="194" t="s">
        <v>1016</v>
      </c>
      <c r="K991" s="195">
        <v>600000</v>
      </c>
    </row>
    <row r="992" spans="1:11" x14ac:dyDescent="0.25">
      <c r="A992" s="190" t="s">
        <v>1017</v>
      </c>
      <c r="J992" s="195">
        <v>600000</v>
      </c>
      <c r="K992" s="195">
        <v>600000</v>
      </c>
    </row>
    <row r="995" spans="1:11" x14ac:dyDescent="0.25">
      <c r="A995" s="190" t="s">
        <v>1018</v>
      </c>
      <c r="D995" s="191" t="s">
        <v>684</v>
      </c>
      <c r="E995" s="190" t="s">
        <v>959</v>
      </c>
    </row>
    <row r="996" spans="1:11" x14ac:dyDescent="0.25">
      <c r="A996" s="192" t="s">
        <v>109</v>
      </c>
      <c r="B996" s="192" t="s">
        <v>110</v>
      </c>
      <c r="D996" s="188" t="s">
        <v>644</v>
      </c>
      <c r="E996" s="192" t="s">
        <v>86</v>
      </c>
      <c r="F996" s="193" t="s">
        <v>645</v>
      </c>
      <c r="G996" s="192" t="s">
        <v>646</v>
      </c>
      <c r="H996" s="192" t="s">
        <v>298</v>
      </c>
      <c r="J996" s="193" t="s">
        <v>647</v>
      </c>
      <c r="K996" s="193" t="s">
        <v>648</v>
      </c>
    </row>
    <row r="999" spans="1:11" x14ac:dyDescent="0.25">
      <c r="A999" s="194" t="s">
        <v>38</v>
      </c>
      <c r="B999" s="194" t="s">
        <v>39</v>
      </c>
      <c r="E999" s="194" t="s">
        <v>441</v>
      </c>
      <c r="F999" s="196">
        <v>82</v>
      </c>
      <c r="H999" s="194" t="s">
        <v>1019</v>
      </c>
      <c r="J999" s="195">
        <v>2000000</v>
      </c>
    </row>
    <row r="1000" spans="1:11" x14ac:dyDescent="0.25">
      <c r="A1000" s="194" t="s">
        <v>651</v>
      </c>
      <c r="B1000" s="194" t="s">
        <v>141</v>
      </c>
      <c r="F1000" s="196">
        <v>503</v>
      </c>
      <c r="H1000" s="194" t="s">
        <v>1020</v>
      </c>
      <c r="K1000" s="195">
        <v>2000000</v>
      </c>
    </row>
    <row r="1001" spans="1:11" x14ac:dyDescent="0.25">
      <c r="A1001" s="190" t="s">
        <v>1021</v>
      </c>
      <c r="J1001" s="195">
        <v>2000000</v>
      </c>
      <c r="K1001" s="195">
        <v>2000000</v>
      </c>
    </row>
    <row r="1004" spans="1:11" x14ac:dyDescent="0.25">
      <c r="A1004" s="190" t="s">
        <v>1022</v>
      </c>
      <c r="D1004" s="191" t="s">
        <v>684</v>
      </c>
      <c r="E1004" s="190" t="s">
        <v>959</v>
      </c>
    </row>
    <row r="1005" spans="1:11" x14ac:dyDescent="0.25">
      <c r="A1005" s="192" t="s">
        <v>109</v>
      </c>
      <c r="B1005" s="192" t="s">
        <v>110</v>
      </c>
      <c r="D1005" s="188" t="s">
        <v>644</v>
      </c>
      <c r="E1005" s="192" t="s">
        <v>86</v>
      </c>
      <c r="F1005" s="193" t="s">
        <v>645</v>
      </c>
      <c r="G1005" s="192" t="s">
        <v>646</v>
      </c>
      <c r="H1005" s="192" t="s">
        <v>298</v>
      </c>
      <c r="J1005" s="193" t="s">
        <v>647</v>
      </c>
      <c r="K1005" s="193" t="s">
        <v>648</v>
      </c>
    </row>
    <row r="1008" spans="1:11" x14ac:dyDescent="0.25">
      <c r="A1008" s="194" t="s">
        <v>36</v>
      </c>
      <c r="B1008" s="194" t="s">
        <v>37</v>
      </c>
      <c r="E1008" s="194" t="s">
        <v>443</v>
      </c>
      <c r="F1008" s="196">
        <v>16068679</v>
      </c>
      <c r="H1008" s="194" t="s">
        <v>1023</v>
      </c>
      <c r="J1008" s="195">
        <v>260247</v>
      </c>
    </row>
    <row r="1009" spans="1:11" x14ac:dyDescent="0.25">
      <c r="A1009" s="194" t="s">
        <v>651</v>
      </c>
      <c r="B1009" s="194" t="s">
        <v>141</v>
      </c>
      <c r="F1009" s="196">
        <v>504</v>
      </c>
      <c r="H1009" s="194" t="s">
        <v>1023</v>
      </c>
      <c r="K1009" s="195">
        <v>260247</v>
      </c>
    </row>
    <row r="1010" spans="1:11" x14ac:dyDescent="0.25">
      <c r="A1010" s="190" t="s">
        <v>1024</v>
      </c>
      <c r="J1010" s="195">
        <v>260247</v>
      </c>
      <c r="K1010" s="195">
        <v>260247</v>
      </c>
    </row>
    <row r="1013" spans="1:11" x14ac:dyDescent="0.25">
      <c r="A1013" s="190" t="s">
        <v>1025</v>
      </c>
      <c r="D1013" s="191" t="s">
        <v>684</v>
      </c>
      <c r="E1013" s="190" t="s">
        <v>959</v>
      </c>
    </row>
    <row r="1014" spans="1:11" x14ac:dyDescent="0.25">
      <c r="A1014" s="192" t="s">
        <v>109</v>
      </c>
      <c r="B1014" s="192" t="s">
        <v>110</v>
      </c>
      <c r="D1014" s="188" t="s">
        <v>644</v>
      </c>
      <c r="E1014" s="192" t="s">
        <v>86</v>
      </c>
      <c r="F1014" s="193" t="s">
        <v>645</v>
      </c>
      <c r="G1014" s="192" t="s">
        <v>646</v>
      </c>
      <c r="H1014" s="192" t="s">
        <v>298</v>
      </c>
      <c r="J1014" s="193" t="s">
        <v>647</v>
      </c>
      <c r="K1014" s="193" t="s">
        <v>648</v>
      </c>
    </row>
    <row r="1017" spans="1:11" x14ac:dyDescent="0.25">
      <c r="A1017" s="194" t="s">
        <v>36</v>
      </c>
      <c r="B1017" s="194" t="s">
        <v>37</v>
      </c>
      <c r="E1017" s="194" t="s">
        <v>443</v>
      </c>
      <c r="F1017" s="196">
        <v>6544827</v>
      </c>
      <c r="H1017" s="194" t="s">
        <v>1026</v>
      </c>
      <c r="J1017" s="195">
        <v>84160</v>
      </c>
    </row>
    <row r="1018" spans="1:11" x14ac:dyDescent="0.25">
      <c r="A1018" s="194" t="s">
        <v>651</v>
      </c>
      <c r="B1018" s="194" t="s">
        <v>141</v>
      </c>
      <c r="F1018" s="196">
        <v>505</v>
      </c>
      <c r="H1018" s="194" t="s">
        <v>1026</v>
      </c>
      <c r="K1018" s="195">
        <v>84160</v>
      </c>
    </row>
    <row r="1019" spans="1:11" x14ac:dyDescent="0.25">
      <c r="A1019" s="190" t="s">
        <v>1027</v>
      </c>
      <c r="J1019" s="195">
        <v>84160</v>
      </c>
      <c r="K1019" s="195">
        <v>84160</v>
      </c>
    </row>
    <row r="1022" spans="1:11" x14ac:dyDescent="0.25">
      <c r="A1022" s="190" t="s">
        <v>1028</v>
      </c>
      <c r="D1022" s="191" t="s">
        <v>684</v>
      </c>
      <c r="E1022" s="190" t="s">
        <v>959</v>
      </c>
    </row>
    <row r="1023" spans="1:11" x14ac:dyDescent="0.25">
      <c r="A1023" s="192" t="s">
        <v>109</v>
      </c>
      <c r="B1023" s="192" t="s">
        <v>110</v>
      </c>
      <c r="D1023" s="188" t="s">
        <v>644</v>
      </c>
      <c r="E1023" s="192" t="s">
        <v>86</v>
      </c>
      <c r="F1023" s="193" t="s">
        <v>645</v>
      </c>
      <c r="G1023" s="192" t="s">
        <v>646</v>
      </c>
      <c r="H1023" s="192" t="s">
        <v>298</v>
      </c>
      <c r="J1023" s="193" t="s">
        <v>647</v>
      </c>
      <c r="K1023" s="193" t="s">
        <v>648</v>
      </c>
    </row>
    <row r="1026" spans="1:11" x14ac:dyDescent="0.25">
      <c r="A1026" s="194" t="s">
        <v>36</v>
      </c>
      <c r="B1026" s="194" t="s">
        <v>37</v>
      </c>
      <c r="E1026" s="194" t="s">
        <v>443</v>
      </c>
      <c r="F1026" s="196">
        <v>16891885</v>
      </c>
      <c r="H1026" s="194" t="s">
        <v>1029</v>
      </c>
      <c r="J1026" s="195">
        <v>505419</v>
      </c>
    </row>
    <row r="1027" spans="1:11" x14ac:dyDescent="0.25">
      <c r="A1027" s="194" t="s">
        <v>651</v>
      </c>
      <c r="B1027" s="194" t="s">
        <v>141</v>
      </c>
      <c r="F1027" s="196">
        <v>509</v>
      </c>
      <c r="H1027" s="194" t="s">
        <v>1029</v>
      </c>
      <c r="K1027" s="195">
        <v>505419</v>
      </c>
    </row>
    <row r="1028" spans="1:11" x14ac:dyDescent="0.25">
      <c r="A1028" s="190" t="s">
        <v>1030</v>
      </c>
      <c r="J1028" s="195">
        <v>505419</v>
      </c>
      <c r="K1028" s="195">
        <v>505419</v>
      </c>
    </row>
    <row r="1031" spans="1:11" x14ac:dyDescent="0.25">
      <c r="A1031" s="190" t="s">
        <v>1031</v>
      </c>
      <c r="D1031" s="191" t="s">
        <v>684</v>
      </c>
      <c r="E1031" s="190" t="s">
        <v>959</v>
      </c>
    </row>
    <row r="1032" spans="1:11" x14ac:dyDescent="0.25">
      <c r="A1032" s="192" t="s">
        <v>109</v>
      </c>
      <c r="B1032" s="192" t="s">
        <v>110</v>
      </c>
      <c r="D1032" s="188" t="s">
        <v>644</v>
      </c>
      <c r="E1032" s="192" t="s">
        <v>86</v>
      </c>
      <c r="F1032" s="193" t="s">
        <v>645</v>
      </c>
      <c r="G1032" s="192" t="s">
        <v>646</v>
      </c>
      <c r="H1032" s="192" t="s">
        <v>298</v>
      </c>
      <c r="J1032" s="193" t="s">
        <v>647</v>
      </c>
      <c r="K1032" s="193" t="s">
        <v>648</v>
      </c>
    </row>
    <row r="1035" spans="1:11" x14ac:dyDescent="0.25">
      <c r="A1035" s="194" t="s">
        <v>1032</v>
      </c>
      <c r="B1035" s="194" t="s">
        <v>69</v>
      </c>
      <c r="D1035" s="194" t="s">
        <v>813</v>
      </c>
      <c r="H1035" s="194" t="s">
        <v>1033</v>
      </c>
      <c r="J1035" s="195">
        <v>1348920</v>
      </c>
    </row>
    <row r="1036" spans="1:11" x14ac:dyDescent="0.25">
      <c r="A1036" s="194" t="s">
        <v>651</v>
      </c>
      <c r="B1036" s="194" t="s">
        <v>141</v>
      </c>
      <c r="F1036" s="196">
        <v>510</v>
      </c>
      <c r="H1036" s="194" t="s">
        <v>1033</v>
      </c>
      <c r="K1036" s="195">
        <v>1348920</v>
      </c>
    </row>
    <row r="1037" spans="1:11" x14ac:dyDescent="0.25">
      <c r="A1037" s="190" t="s">
        <v>1034</v>
      </c>
      <c r="J1037" s="195">
        <v>1348920</v>
      </c>
      <c r="K1037" s="195">
        <v>1348920</v>
      </c>
    </row>
    <row r="1040" spans="1:11" x14ac:dyDescent="0.25">
      <c r="A1040" s="190" t="s">
        <v>1035</v>
      </c>
      <c r="D1040" s="191" t="s">
        <v>684</v>
      </c>
      <c r="E1040" s="190" t="s">
        <v>959</v>
      </c>
    </row>
    <row r="1041" spans="1:11" x14ac:dyDescent="0.25">
      <c r="A1041" s="192" t="s">
        <v>109</v>
      </c>
      <c r="B1041" s="192" t="s">
        <v>110</v>
      </c>
      <c r="D1041" s="188" t="s">
        <v>644</v>
      </c>
      <c r="E1041" s="192" t="s">
        <v>86</v>
      </c>
      <c r="F1041" s="193" t="s">
        <v>645</v>
      </c>
      <c r="G1041" s="192" t="s">
        <v>646</v>
      </c>
      <c r="H1041" s="192" t="s">
        <v>298</v>
      </c>
      <c r="J1041" s="193" t="s">
        <v>647</v>
      </c>
      <c r="K1041" s="193" t="s">
        <v>648</v>
      </c>
    </row>
    <row r="1044" spans="1:11" x14ac:dyDescent="0.25">
      <c r="A1044" s="194" t="s">
        <v>655</v>
      </c>
      <c r="B1044" s="194" t="s">
        <v>120</v>
      </c>
      <c r="E1044" s="194" t="s">
        <v>412</v>
      </c>
      <c r="F1044" s="196">
        <v>1</v>
      </c>
      <c r="H1044" s="194" t="s">
        <v>1036</v>
      </c>
      <c r="J1044" s="195">
        <v>230036</v>
      </c>
    </row>
    <row r="1045" spans="1:11" x14ac:dyDescent="0.25">
      <c r="A1045" s="194" t="s">
        <v>651</v>
      </c>
      <c r="B1045" s="194" t="s">
        <v>141</v>
      </c>
      <c r="F1045" s="196">
        <v>511</v>
      </c>
      <c r="H1045" s="194" t="s">
        <v>1036</v>
      </c>
      <c r="K1045" s="195">
        <v>230036</v>
      </c>
    </row>
    <row r="1046" spans="1:11" x14ac:dyDescent="0.25">
      <c r="A1046" s="190" t="s">
        <v>1037</v>
      </c>
      <c r="J1046" s="195">
        <v>230036</v>
      </c>
      <c r="K1046" s="195">
        <v>230036</v>
      </c>
    </row>
    <row r="1049" spans="1:11" x14ac:dyDescent="0.25">
      <c r="A1049" s="190" t="s">
        <v>1038</v>
      </c>
      <c r="D1049" s="191" t="s">
        <v>684</v>
      </c>
      <c r="E1049" s="190" t="s">
        <v>959</v>
      </c>
    </row>
    <row r="1050" spans="1:11" x14ac:dyDescent="0.25">
      <c r="A1050" s="192" t="s">
        <v>109</v>
      </c>
      <c r="B1050" s="192" t="s">
        <v>110</v>
      </c>
      <c r="D1050" s="188" t="s">
        <v>644</v>
      </c>
      <c r="E1050" s="192" t="s">
        <v>86</v>
      </c>
      <c r="F1050" s="193" t="s">
        <v>645</v>
      </c>
      <c r="G1050" s="192" t="s">
        <v>646</v>
      </c>
      <c r="H1050" s="192" t="s">
        <v>298</v>
      </c>
      <c r="J1050" s="193" t="s">
        <v>647</v>
      </c>
      <c r="K1050" s="193" t="s">
        <v>648</v>
      </c>
    </row>
    <row r="1053" spans="1:11" x14ac:dyDescent="0.25">
      <c r="A1053" s="194" t="s">
        <v>36</v>
      </c>
      <c r="B1053" s="194" t="s">
        <v>37</v>
      </c>
      <c r="E1053" s="194" t="s">
        <v>443</v>
      </c>
      <c r="F1053" s="196">
        <v>16891886</v>
      </c>
      <c r="H1053" s="194" t="s">
        <v>1039</v>
      </c>
      <c r="J1053" s="195">
        <v>82864</v>
      </c>
    </row>
    <row r="1054" spans="1:11" x14ac:dyDescent="0.25">
      <c r="A1054" s="194" t="s">
        <v>651</v>
      </c>
      <c r="B1054" s="194" t="s">
        <v>141</v>
      </c>
      <c r="F1054" s="196">
        <v>512</v>
      </c>
      <c r="H1054" s="194" t="s">
        <v>1039</v>
      </c>
      <c r="K1054" s="195">
        <v>82864</v>
      </c>
    </row>
    <row r="1055" spans="1:11" x14ac:dyDescent="0.25">
      <c r="A1055" s="190" t="s">
        <v>1040</v>
      </c>
      <c r="J1055" s="195">
        <v>82864</v>
      </c>
      <c r="K1055" s="195">
        <v>82864</v>
      </c>
    </row>
    <row r="1058" spans="1:11" x14ac:dyDescent="0.25">
      <c r="A1058" s="190" t="s">
        <v>1041</v>
      </c>
      <c r="D1058" s="191" t="s">
        <v>684</v>
      </c>
      <c r="E1058" s="190" t="s">
        <v>959</v>
      </c>
    </row>
    <row r="1059" spans="1:11" x14ac:dyDescent="0.25">
      <c r="A1059" s="192" t="s">
        <v>109</v>
      </c>
      <c r="B1059" s="192" t="s">
        <v>110</v>
      </c>
      <c r="D1059" s="188" t="s">
        <v>644</v>
      </c>
      <c r="E1059" s="192" t="s">
        <v>86</v>
      </c>
      <c r="F1059" s="193" t="s">
        <v>645</v>
      </c>
      <c r="G1059" s="192" t="s">
        <v>646</v>
      </c>
      <c r="H1059" s="192" t="s">
        <v>298</v>
      </c>
      <c r="J1059" s="193" t="s">
        <v>647</v>
      </c>
      <c r="K1059" s="193" t="s">
        <v>648</v>
      </c>
    </row>
    <row r="1062" spans="1:11" x14ac:dyDescent="0.25">
      <c r="A1062" s="194" t="s">
        <v>36</v>
      </c>
      <c r="B1062" s="194" t="s">
        <v>37</v>
      </c>
      <c r="E1062" s="194" t="s">
        <v>443</v>
      </c>
      <c r="F1062" s="196">
        <v>320628</v>
      </c>
      <c r="H1062" s="194" t="s">
        <v>237</v>
      </c>
      <c r="J1062" s="195">
        <v>204773</v>
      </c>
    </row>
    <row r="1063" spans="1:11" x14ac:dyDescent="0.25">
      <c r="A1063" s="194" t="s">
        <v>651</v>
      </c>
      <c r="B1063" s="194" t="s">
        <v>141</v>
      </c>
      <c r="F1063" s="196">
        <v>513</v>
      </c>
      <c r="H1063" s="194" t="s">
        <v>237</v>
      </c>
      <c r="K1063" s="195">
        <v>204773</v>
      </c>
    </row>
    <row r="1064" spans="1:11" x14ac:dyDescent="0.25">
      <c r="A1064" s="190" t="s">
        <v>1042</v>
      </c>
      <c r="J1064" s="195">
        <v>204773</v>
      </c>
      <c r="K1064" s="195">
        <v>204773</v>
      </c>
    </row>
    <row r="1067" spans="1:11" x14ac:dyDescent="0.25">
      <c r="A1067" s="190" t="s">
        <v>1043</v>
      </c>
      <c r="D1067" s="191" t="s">
        <v>684</v>
      </c>
      <c r="E1067" s="190" t="s">
        <v>959</v>
      </c>
    </row>
    <row r="1068" spans="1:11" x14ac:dyDescent="0.25">
      <c r="A1068" s="192" t="s">
        <v>109</v>
      </c>
      <c r="B1068" s="192" t="s">
        <v>110</v>
      </c>
      <c r="D1068" s="188" t="s">
        <v>644</v>
      </c>
      <c r="E1068" s="192" t="s">
        <v>86</v>
      </c>
      <c r="F1068" s="193" t="s">
        <v>645</v>
      </c>
      <c r="G1068" s="192" t="s">
        <v>646</v>
      </c>
      <c r="H1068" s="192" t="s">
        <v>298</v>
      </c>
      <c r="J1068" s="193" t="s">
        <v>647</v>
      </c>
      <c r="K1068" s="193" t="s">
        <v>648</v>
      </c>
    </row>
    <row r="1071" spans="1:11" x14ac:dyDescent="0.25">
      <c r="A1071" s="194" t="s">
        <v>36</v>
      </c>
      <c r="B1071" s="194" t="s">
        <v>37</v>
      </c>
      <c r="E1071" s="194" t="s">
        <v>443</v>
      </c>
      <c r="F1071" s="196">
        <v>6544843</v>
      </c>
      <c r="H1071" s="194" t="s">
        <v>1044</v>
      </c>
      <c r="J1071" s="195">
        <v>28859</v>
      </c>
    </row>
    <row r="1072" spans="1:11" x14ac:dyDescent="0.25">
      <c r="A1072" s="194" t="s">
        <v>651</v>
      </c>
      <c r="B1072" s="194" t="s">
        <v>141</v>
      </c>
      <c r="F1072" s="196">
        <v>514</v>
      </c>
      <c r="H1072" s="194" t="s">
        <v>1044</v>
      </c>
      <c r="K1072" s="195">
        <v>28859</v>
      </c>
    </row>
    <row r="1073" spans="1:11" x14ac:dyDescent="0.25">
      <c r="A1073" s="190" t="s">
        <v>1045</v>
      </c>
      <c r="J1073" s="195">
        <v>28859</v>
      </c>
      <c r="K1073" s="195">
        <v>28859</v>
      </c>
    </row>
    <row r="1076" spans="1:11" x14ac:dyDescent="0.25">
      <c r="A1076" s="190" t="s">
        <v>1046</v>
      </c>
      <c r="D1076" s="191" t="s">
        <v>663</v>
      </c>
      <c r="E1076" s="190" t="s">
        <v>959</v>
      </c>
    </row>
    <row r="1077" spans="1:11" x14ac:dyDescent="0.25">
      <c r="A1077" s="192" t="s">
        <v>109</v>
      </c>
      <c r="B1077" s="192" t="s">
        <v>110</v>
      </c>
      <c r="D1077" s="188" t="s">
        <v>644</v>
      </c>
      <c r="E1077" s="192" t="s">
        <v>86</v>
      </c>
      <c r="F1077" s="193" t="s">
        <v>645</v>
      </c>
      <c r="G1077" s="192" t="s">
        <v>646</v>
      </c>
      <c r="H1077" s="192" t="s">
        <v>298</v>
      </c>
      <c r="J1077" s="193" t="s">
        <v>647</v>
      </c>
      <c r="K1077" s="193" t="s">
        <v>648</v>
      </c>
    </row>
    <row r="1080" spans="1:11" x14ac:dyDescent="0.25">
      <c r="A1080" s="194" t="s">
        <v>9</v>
      </c>
      <c r="B1080" s="194" t="s">
        <v>10</v>
      </c>
      <c r="F1080" s="196">
        <v>1</v>
      </c>
      <c r="H1080" s="194" t="s">
        <v>1047</v>
      </c>
      <c r="J1080" s="195">
        <v>20000</v>
      </c>
    </row>
    <row r="1081" spans="1:11" x14ac:dyDescent="0.25">
      <c r="A1081" s="194" t="s">
        <v>666</v>
      </c>
      <c r="B1081" s="194" t="s">
        <v>78</v>
      </c>
      <c r="D1081" s="194" t="s">
        <v>667</v>
      </c>
      <c r="H1081" s="194" t="s">
        <v>1047</v>
      </c>
      <c r="K1081" s="195">
        <v>20000</v>
      </c>
    </row>
    <row r="1082" spans="1:11" x14ac:dyDescent="0.25">
      <c r="A1082" s="190" t="s">
        <v>1048</v>
      </c>
      <c r="J1082" s="195">
        <v>20000</v>
      </c>
      <c r="K1082" s="195">
        <v>20000</v>
      </c>
    </row>
    <row r="1085" spans="1:11" x14ac:dyDescent="0.25">
      <c r="A1085" s="190" t="s">
        <v>1049</v>
      </c>
      <c r="D1085" s="191" t="s">
        <v>663</v>
      </c>
      <c r="E1085" s="190" t="s">
        <v>959</v>
      </c>
    </row>
    <row r="1086" spans="1:11" x14ac:dyDescent="0.25">
      <c r="A1086" s="192" t="s">
        <v>109</v>
      </c>
      <c r="B1086" s="192" t="s">
        <v>110</v>
      </c>
      <c r="D1086" s="188" t="s">
        <v>644</v>
      </c>
      <c r="E1086" s="192" t="s">
        <v>86</v>
      </c>
      <c r="F1086" s="193" t="s">
        <v>645</v>
      </c>
      <c r="G1086" s="192" t="s">
        <v>646</v>
      </c>
      <c r="H1086" s="192" t="s">
        <v>298</v>
      </c>
      <c r="J1086" s="193" t="s">
        <v>647</v>
      </c>
      <c r="K1086" s="193" t="s">
        <v>648</v>
      </c>
    </row>
    <row r="1089" spans="1:11" x14ac:dyDescent="0.25">
      <c r="A1089" s="194" t="s">
        <v>9</v>
      </c>
      <c r="B1089" s="194" t="s">
        <v>10</v>
      </c>
      <c r="F1089" s="196">
        <v>18621</v>
      </c>
      <c r="H1089" s="194" t="s">
        <v>1050</v>
      </c>
      <c r="J1089" s="195">
        <v>40000</v>
      </c>
    </row>
    <row r="1090" spans="1:11" x14ac:dyDescent="0.25">
      <c r="A1090" s="194" t="s">
        <v>666</v>
      </c>
      <c r="B1090" s="194" t="s">
        <v>78</v>
      </c>
      <c r="D1090" s="194" t="s">
        <v>667</v>
      </c>
      <c r="H1090" s="194" t="s">
        <v>1050</v>
      </c>
      <c r="K1090" s="195">
        <v>40000</v>
      </c>
    </row>
    <row r="1091" spans="1:11" x14ac:dyDescent="0.25">
      <c r="A1091" s="190" t="s">
        <v>1051</v>
      </c>
      <c r="J1091" s="195">
        <v>40000</v>
      </c>
      <c r="K1091" s="195">
        <v>40000</v>
      </c>
    </row>
    <row r="1094" spans="1:11" x14ac:dyDescent="0.25">
      <c r="A1094" s="190" t="s">
        <v>1052</v>
      </c>
      <c r="D1094" s="191" t="s">
        <v>663</v>
      </c>
      <c r="E1094" s="190" t="s">
        <v>959</v>
      </c>
    </row>
    <row r="1095" spans="1:11" x14ac:dyDescent="0.25">
      <c r="A1095" s="192" t="s">
        <v>109</v>
      </c>
      <c r="B1095" s="192" t="s">
        <v>110</v>
      </c>
      <c r="D1095" s="188" t="s">
        <v>644</v>
      </c>
      <c r="E1095" s="192" t="s">
        <v>86</v>
      </c>
      <c r="F1095" s="193" t="s">
        <v>645</v>
      </c>
      <c r="G1095" s="192" t="s">
        <v>646</v>
      </c>
      <c r="H1095" s="192" t="s">
        <v>298</v>
      </c>
      <c r="J1095" s="193" t="s">
        <v>647</v>
      </c>
      <c r="K1095" s="193" t="s">
        <v>648</v>
      </c>
    </row>
    <row r="1098" spans="1:11" x14ac:dyDescent="0.25">
      <c r="A1098" s="194" t="s">
        <v>11</v>
      </c>
      <c r="B1098" s="194" t="s">
        <v>12</v>
      </c>
      <c r="F1098" s="196">
        <v>1</v>
      </c>
      <c r="H1098" s="194" t="s">
        <v>1053</v>
      </c>
      <c r="J1098" s="195">
        <v>29434</v>
      </c>
    </row>
    <row r="1099" spans="1:11" x14ac:dyDescent="0.25">
      <c r="A1099" s="194" t="s">
        <v>674</v>
      </c>
      <c r="B1099" s="194" t="s">
        <v>79</v>
      </c>
      <c r="D1099" s="194" t="s">
        <v>667</v>
      </c>
      <c r="H1099" s="194" t="s">
        <v>1053</v>
      </c>
      <c r="K1099" s="195">
        <v>29434</v>
      </c>
    </row>
    <row r="1100" spans="1:11" x14ac:dyDescent="0.25">
      <c r="A1100" s="190" t="s">
        <v>1054</v>
      </c>
      <c r="J1100" s="195">
        <v>29434</v>
      </c>
      <c r="K1100" s="195">
        <v>29434</v>
      </c>
    </row>
    <row r="1103" spans="1:11" x14ac:dyDescent="0.25">
      <c r="A1103" s="190" t="s">
        <v>1055</v>
      </c>
      <c r="D1103" s="191" t="s">
        <v>684</v>
      </c>
      <c r="E1103" s="190" t="s">
        <v>959</v>
      </c>
    </row>
    <row r="1104" spans="1:11" x14ac:dyDescent="0.25">
      <c r="A1104" s="192" t="s">
        <v>109</v>
      </c>
      <c r="B1104" s="192" t="s">
        <v>110</v>
      </c>
      <c r="D1104" s="188" t="s">
        <v>644</v>
      </c>
      <c r="E1104" s="192" t="s">
        <v>86</v>
      </c>
      <c r="F1104" s="193" t="s">
        <v>645</v>
      </c>
      <c r="G1104" s="192" t="s">
        <v>646</v>
      </c>
      <c r="H1104" s="192" t="s">
        <v>298</v>
      </c>
      <c r="J1104" s="193" t="s">
        <v>647</v>
      </c>
      <c r="K1104" s="193" t="s">
        <v>648</v>
      </c>
    </row>
    <row r="1107" spans="1:11" x14ac:dyDescent="0.25">
      <c r="A1107" s="194" t="s">
        <v>15</v>
      </c>
      <c r="B1107" s="194" t="s">
        <v>16</v>
      </c>
      <c r="E1107" s="194" t="s">
        <v>412</v>
      </c>
      <c r="F1107" s="196">
        <v>201709</v>
      </c>
      <c r="H1107" s="194" t="s">
        <v>238</v>
      </c>
      <c r="J1107" s="195">
        <v>60000</v>
      </c>
    </row>
    <row r="1108" spans="1:11" x14ac:dyDescent="0.25">
      <c r="A1108" s="194" t="s">
        <v>651</v>
      </c>
      <c r="B1108" s="194" t="s">
        <v>141</v>
      </c>
      <c r="F1108" s="196">
        <v>516</v>
      </c>
      <c r="H1108" s="194" t="s">
        <v>238</v>
      </c>
      <c r="K1108" s="195">
        <v>60000</v>
      </c>
    </row>
    <row r="1109" spans="1:11" x14ac:dyDescent="0.25">
      <c r="A1109" s="190" t="s">
        <v>1056</v>
      </c>
      <c r="J1109" s="195">
        <v>60000</v>
      </c>
      <c r="K1109" s="195">
        <v>60000</v>
      </c>
    </row>
    <row r="1112" spans="1:11" x14ac:dyDescent="0.25">
      <c r="A1112" s="190" t="s">
        <v>1057</v>
      </c>
      <c r="D1112" s="191" t="s">
        <v>684</v>
      </c>
      <c r="E1112" s="190" t="s">
        <v>959</v>
      </c>
    </row>
    <row r="1113" spans="1:11" x14ac:dyDescent="0.25">
      <c r="A1113" s="192" t="s">
        <v>109</v>
      </c>
      <c r="B1113" s="192" t="s">
        <v>110</v>
      </c>
      <c r="D1113" s="188" t="s">
        <v>644</v>
      </c>
      <c r="E1113" s="192" t="s">
        <v>86</v>
      </c>
      <c r="F1113" s="193" t="s">
        <v>645</v>
      </c>
      <c r="G1113" s="192" t="s">
        <v>646</v>
      </c>
      <c r="H1113" s="192" t="s">
        <v>298</v>
      </c>
      <c r="J1113" s="193" t="s">
        <v>647</v>
      </c>
      <c r="K1113" s="193" t="s">
        <v>648</v>
      </c>
    </row>
    <row r="1116" spans="1:11" x14ac:dyDescent="0.25">
      <c r="A1116" s="194" t="s">
        <v>15</v>
      </c>
      <c r="B1116" s="194" t="s">
        <v>16</v>
      </c>
      <c r="E1116" s="194" t="s">
        <v>412</v>
      </c>
      <c r="F1116" s="196">
        <v>201710</v>
      </c>
      <c r="H1116" s="194" t="s">
        <v>1058</v>
      </c>
      <c r="J1116" s="195">
        <v>47490</v>
      </c>
    </row>
    <row r="1117" spans="1:11" x14ac:dyDescent="0.25">
      <c r="A1117" s="194" t="s">
        <v>651</v>
      </c>
      <c r="B1117" s="194" t="s">
        <v>141</v>
      </c>
      <c r="F1117" s="196">
        <v>517</v>
      </c>
      <c r="H1117" s="194" t="s">
        <v>1058</v>
      </c>
      <c r="K1117" s="195">
        <v>47490</v>
      </c>
    </row>
    <row r="1118" spans="1:11" x14ac:dyDescent="0.25">
      <c r="A1118" s="190" t="s">
        <v>1059</v>
      </c>
      <c r="J1118" s="195">
        <v>47490</v>
      </c>
      <c r="K1118" s="195">
        <v>47490</v>
      </c>
    </row>
    <row r="1121" spans="1:11" x14ac:dyDescent="0.25">
      <c r="A1121" s="190" t="s">
        <v>1060</v>
      </c>
      <c r="D1121" s="191" t="s">
        <v>663</v>
      </c>
      <c r="E1121" s="190" t="s">
        <v>959</v>
      </c>
    </row>
    <row r="1122" spans="1:11" x14ac:dyDescent="0.25">
      <c r="A1122" s="192" t="s">
        <v>109</v>
      </c>
      <c r="B1122" s="192" t="s">
        <v>110</v>
      </c>
      <c r="D1122" s="188" t="s">
        <v>644</v>
      </c>
      <c r="E1122" s="192" t="s">
        <v>86</v>
      </c>
      <c r="F1122" s="193" t="s">
        <v>645</v>
      </c>
      <c r="G1122" s="192" t="s">
        <v>646</v>
      </c>
      <c r="H1122" s="192" t="s">
        <v>298</v>
      </c>
      <c r="J1122" s="193" t="s">
        <v>647</v>
      </c>
      <c r="K1122" s="193" t="s">
        <v>648</v>
      </c>
    </row>
    <row r="1125" spans="1:11" x14ac:dyDescent="0.25">
      <c r="A1125" s="194" t="s">
        <v>11</v>
      </c>
      <c r="B1125" s="194" t="s">
        <v>12</v>
      </c>
      <c r="F1125" s="196">
        <v>1</v>
      </c>
      <c r="H1125" s="194" t="s">
        <v>753</v>
      </c>
      <c r="J1125" s="195">
        <v>155000</v>
      </c>
    </row>
    <row r="1126" spans="1:11" x14ac:dyDescent="0.25">
      <c r="A1126" s="194" t="s">
        <v>674</v>
      </c>
      <c r="B1126" s="194" t="s">
        <v>79</v>
      </c>
      <c r="D1126" s="194" t="s">
        <v>667</v>
      </c>
      <c r="H1126" s="194" t="s">
        <v>753</v>
      </c>
      <c r="K1126" s="195">
        <v>155000</v>
      </c>
    </row>
    <row r="1127" spans="1:11" x14ac:dyDescent="0.25">
      <c r="A1127" s="190" t="s">
        <v>1061</v>
      </c>
      <c r="J1127" s="195">
        <v>155000</v>
      </c>
      <c r="K1127" s="195">
        <v>155000</v>
      </c>
    </row>
    <row r="1130" spans="1:11" x14ac:dyDescent="0.25">
      <c r="A1130" s="190" t="s">
        <v>1062</v>
      </c>
      <c r="D1130" s="191" t="s">
        <v>684</v>
      </c>
      <c r="E1130" s="190" t="s">
        <v>1063</v>
      </c>
    </row>
    <row r="1131" spans="1:11" x14ac:dyDescent="0.25">
      <c r="A1131" s="192" t="s">
        <v>109</v>
      </c>
      <c r="B1131" s="192" t="s">
        <v>110</v>
      </c>
      <c r="D1131" s="188" t="s">
        <v>644</v>
      </c>
      <c r="E1131" s="192" t="s">
        <v>86</v>
      </c>
      <c r="F1131" s="193" t="s">
        <v>645</v>
      </c>
      <c r="G1131" s="192" t="s">
        <v>646</v>
      </c>
      <c r="H1131" s="192" t="s">
        <v>298</v>
      </c>
      <c r="J1131" s="193" t="s">
        <v>647</v>
      </c>
      <c r="K1131" s="193" t="s">
        <v>648</v>
      </c>
    </row>
    <row r="1134" spans="1:11" x14ac:dyDescent="0.25">
      <c r="A1134" s="194" t="s">
        <v>36</v>
      </c>
      <c r="B1134" s="194" t="s">
        <v>37</v>
      </c>
      <c r="E1134" s="194" t="s">
        <v>443</v>
      </c>
      <c r="F1134" s="196">
        <v>140</v>
      </c>
      <c r="H1134" s="194" t="s">
        <v>1064</v>
      </c>
      <c r="J1134" s="195">
        <v>4850000</v>
      </c>
    </row>
    <row r="1135" spans="1:11" x14ac:dyDescent="0.25">
      <c r="A1135" s="194" t="s">
        <v>651</v>
      </c>
      <c r="B1135" s="194" t="s">
        <v>141</v>
      </c>
      <c r="F1135" s="196">
        <v>518</v>
      </c>
      <c r="H1135" s="194" t="s">
        <v>1064</v>
      </c>
      <c r="K1135" s="195">
        <v>4850000</v>
      </c>
    </row>
    <row r="1136" spans="1:11" x14ac:dyDescent="0.25">
      <c r="A1136" s="190" t="s">
        <v>1065</v>
      </c>
      <c r="J1136" s="195">
        <v>4850000</v>
      </c>
      <c r="K1136" s="195">
        <v>4850000</v>
      </c>
    </row>
    <row r="1139" spans="1:11" x14ac:dyDescent="0.25">
      <c r="A1139" s="190" t="s">
        <v>1066</v>
      </c>
      <c r="D1139" s="191" t="s">
        <v>684</v>
      </c>
      <c r="E1139" s="190" t="s">
        <v>1063</v>
      </c>
    </row>
    <row r="1140" spans="1:11" x14ac:dyDescent="0.25">
      <c r="A1140" s="192" t="s">
        <v>109</v>
      </c>
      <c r="B1140" s="192" t="s">
        <v>110</v>
      </c>
      <c r="D1140" s="188" t="s">
        <v>644</v>
      </c>
      <c r="E1140" s="192" t="s">
        <v>86</v>
      </c>
      <c r="F1140" s="193" t="s">
        <v>645</v>
      </c>
      <c r="G1140" s="192" t="s">
        <v>646</v>
      </c>
      <c r="H1140" s="192" t="s">
        <v>298</v>
      </c>
      <c r="J1140" s="193" t="s">
        <v>647</v>
      </c>
      <c r="K1140" s="193" t="s">
        <v>648</v>
      </c>
    </row>
    <row r="1143" spans="1:11" x14ac:dyDescent="0.25">
      <c r="A1143" s="194" t="s">
        <v>952</v>
      </c>
      <c r="B1143" s="194" t="s">
        <v>68</v>
      </c>
      <c r="D1143" s="194" t="s">
        <v>813</v>
      </c>
      <c r="H1143" s="194" t="s">
        <v>1067</v>
      </c>
      <c r="J1143" s="195">
        <v>229947</v>
      </c>
    </row>
    <row r="1144" spans="1:11" x14ac:dyDescent="0.25">
      <c r="A1144" s="194" t="s">
        <v>651</v>
      </c>
      <c r="B1144" s="194" t="s">
        <v>141</v>
      </c>
      <c r="F1144" s="196">
        <v>519</v>
      </c>
      <c r="H1144" s="194" t="s">
        <v>1067</v>
      </c>
      <c r="K1144" s="195">
        <v>229947</v>
      </c>
    </row>
    <row r="1145" spans="1:11" x14ac:dyDescent="0.25">
      <c r="A1145" s="190" t="s">
        <v>1068</v>
      </c>
      <c r="J1145" s="195">
        <v>229947</v>
      </c>
      <c r="K1145" s="195">
        <v>229947</v>
      </c>
    </row>
    <row r="1148" spans="1:11" x14ac:dyDescent="0.25">
      <c r="A1148" s="190" t="s">
        <v>1069</v>
      </c>
      <c r="D1148" s="191" t="s">
        <v>684</v>
      </c>
      <c r="E1148" s="190" t="s">
        <v>1063</v>
      </c>
    </row>
    <row r="1149" spans="1:11" x14ac:dyDescent="0.25">
      <c r="A1149" s="192" t="s">
        <v>109</v>
      </c>
      <c r="B1149" s="192" t="s">
        <v>110</v>
      </c>
      <c r="D1149" s="188" t="s">
        <v>644</v>
      </c>
      <c r="E1149" s="192" t="s">
        <v>86</v>
      </c>
      <c r="F1149" s="193" t="s">
        <v>645</v>
      </c>
      <c r="G1149" s="192" t="s">
        <v>646</v>
      </c>
      <c r="H1149" s="192" t="s">
        <v>298</v>
      </c>
      <c r="J1149" s="193" t="s">
        <v>647</v>
      </c>
      <c r="K1149" s="193" t="s">
        <v>648</v>
      </c>
    </row>
    <row r="1152" spans="1:11" x14ac:dyDescent="0.25">
      <c r="A1152" s="194" t="s">
        <v>655</v>
      </c>
      <c r="B1152" s="194" t="s">
        <v>120</v>
      </c>
      <c r="E1152" s="194" t="s">
        <v>412</v>
      </c>
      <c r="F1152" s="196">
        <v>1</v>
      </c>
      <c r="H1152" s="194" t="s">
        <v>1070</v>
      </c>
      <c r="J1152" s="195">
        <v>430000</v>
      </c>
    </row>
    <row r="1153" spans="1:11" x14ac:dyDescent="0.25">
      <c r="A1153" s="194" t="s">
        <v>651</v>
      </c>
      <c r="B1153" s="194" t="s">
        <v>141</v>
      </c>
      <c r="F1153" s="196">
        <v>520</v>
      </c>
      <c r="H1153" s="194" t="s">
        <v>1070</v>
      </c>
      <c r="K1153" s="195">
        <v>430000</v>
      </c>
    </row>
    <row r="1154" spans="1:11" x14ac:dyDescent="0.25">
      <c r="A1154" s="190" t="s">
        <v>1071</v>
      </c>
      <c r="J1154" s="195">
        <v>430000</v>
      </c>
      <c r="K1154" s="195">
        <v>430000</v>
      </c>
    </row>
    <row r="1157" spans="1:11" x14ac:dyDescent="0.25">
      <c r="A1157" s="190" t="s">
        <v>1072</v>
      </c>
      <c r="D1157" s="191" t="s">
        <v>684</v>
      </c>
      <c r="E1157" s="190" t="s">
        <v>1063</v>
      </c>
    </row>
    <row r="1158" spans="1:11" x14ac:dyDescent="0.25">
      <c r="A1158" s="192" t="s">
        <v>109</v>
      </c>
      <c r="B1158" s="192" t="s">
        <v>110</v>
      </c>
      <c r="D1158" s="188" t="s">
        <v>644</v>
      </c>
      <c r="E1158" s="192" t="s">
        <v>86</v>
      </c>
      <c r="F1158" s="193" t="s">
        <v>645</v>
      </c>
      <c r="G1158" s="192" t="s">
        <v>646</v>
      </c>
      <c r="H1158" s="192" t="s">
        <v>298</v>
      </c>
      <c r="J1158" s="193" t="s">
        <v>647</v>
      </c>
      <c r="K1158" s="193" t="s">
        <v>648</v>
      </c>
    </row>
    <row r="1161" spans="1:11" x14ac:dyDescent="0.25">
      <c r="A1161" s="194" t="s">
        <v>1032</v>
      </c>
      <c r="B1161" s="194" t="s">
        <v>69</v>
      </c>
      <c r="D1161" s="194" t="s">
        <v>813</v>
      </c>
      <c r="H1161" s="194" t="s">
        <v>1073</v>
      </c>
      <c r="J1161" s="195">
        <v>1348920</v>
      </c>
    </row>
    <row r="1162" spans="1:11" x14ac:dyDescent="0.25">
      <c r="A1162" s="194" t="s">
        <v>651</v>
      </c>
      <c r="B1162" s="194" t="s">
        <v>141</v>
      </c>
      <c r="F1162" s="196">
        <v>521</v>
      </c>
      <c r="H1162" s="194" t="s">
        <v>1073</v>
      </c>
      <c r="K1162" s="195">
        <v>1348920</v>
      </c>
    </row>
    <row r="1163" spans="1:11" x14ac:dyDescent="0.25">
      <c r="A1163" s="190" t="s">
        <v>1074</v>
      </c>
      <c r="J1163" s="195">
        <v>1348920</v>
      </c>
      <c r="K1163" s="195">
        <v>1348920</v>
      </c>
    </row>
    <row r="1166" spans="1:11" x14ac:dyDescent="0.25">
      <c r="A1166" s="190" t="s">
        <v>1075</v>
      </c>
      <c r="D1166" s="191" t="s">
        <v>684</v>
      </c>
      <c r="E1166" s="190" t="s">
        <v>1063</v>
      </c>
    </row>
    <row r="1167" spans="1:11" x14ac:dyDescent="0.25">
      <c r="A1167" s="192" t="s">
        <v>109</v>
      </c>
      <c r="B1167" s="192" t="s">
        <v>110</v>
      </c>
      <c r="D1167" s="188" t="s">
        <v>644</v>
      </c>
      <c r="E1167" s="192" t="s">
        <v>86</v>
      </c>
      <c r="F1167" s="193" t="s">
        <v>645</v>
      </c>
      <c r="G1167" s="192" t="s">
        <v>646</v>
      </c>
      <c r="H1167" s="192" t="s">
        <v>298</v>
      </c>
      <c r="J1167" s="193" t="s">
        <v>647</v>
      </c>
      <c r="K1167" s="193" t="s">
        <v>648</v>
      </c>
    </row>
    <row r="1170" spans="1:11" x14ac:dyDescent="0.25">
      <c r="A1170" s="194" t="s">
        <v>56</v>
      </c>
      <c r="B1170" s="194" t="s">
        <v>57</v>
      </c>
      <c r="H1170" s="194" t="s">
        <v>1076</v>
      </c>
      <c r="J1170" s="195">
        <v>69352</v>
      </c>
    </row>
    <row r="1171" spans="1:11" x14ac:dyDescent="0.25">
      <c r="A1171" s="194" t="s">
        <v>54</v>
      </c>
      <c r="B1171" s="194" t="s">
        <v>55</v>
      </c>
      <c r="H1171" s="194" t="s">
        <v>1076</v>
      </c>
      <c r="J1171" s="195">
        <v>684300</v>
      </c>
    </row>
    <row r="1172" spans="1:11" x14ac:dyDescent="0.25">
      <c r="A1172" s="194" t="s">
        <v>651</v>
      </c>
      <c r="B1172" s="194" t="s">
        <v>141</v>
      </c>
      <c r="F1172" s="196">
        <v>522</v>
      </c>
      <c r="H1172" s="194" t="s">
        <v>1076</v>
      </c>
      <c r="K1172" s="195">
        <v>753652</v>
      </c>
    </row>
    <row r="1173" spans="1:11" x14ac:dyDescent="0.25">
      <c r="A1173" s="190" t="s">
        <v>1077</v>
      </c>
      <c r="J1173" s="195">
        <v>753652</v>
      </c>
      <c r="K1173" s="195">
        <v>753652</v>
      </c>
    </row>
    <row r="1176" spans="1:11" x14ac:dyDescent="0.25">
      <c r="A1176" s="190" t="s">
        <v>1078</v>
      </c>
      <c r="D1176" s="191" t="s">
        <v>684</v>
      </c>
      <c r="E1176" s="190" t="s">
        <v>1063</v>
      </c>
    </row>
    <row r="1177" spans="1:11" x14ac:dyDescent="0.25">
      <c r="A1177" s="192" t="s">
        <v>109</v>
      </c>
      <c r="B1177" s="192" t="s">
        <v>110</v>
      </c>
      <c r="D1177" s="188" t="s">
        <v>644</v>
      </c>
      <c r="E1177" s="192" t="s">
        <v>86</v>
      </c>
      <c r="F1177" s="193" t="s">
        <v>645</v>
      </c>
      <c r="G1177" s="192" t="s">
        <v>646</v>
      </c>
      <c r="H1177" s="192" t="s">
        <v>298</v>
      </c>
      <c r="J1177" s="193" t="s">
        <v>647</v>
      </c>
      <c r="K1177" s="193" t="s">
        <v>648</v>
      </c>
    </row>
    <row r="1180" spans="1:11" x14ac:dyDescent="0.25">
      <c r="A1180" s="194" t="s">
        <v>20</v>
      </c>
      <c r="B1180" s="194" t="s">
        <v>21</v>
      </c>
      <c r="E1180" s="194" t="s">
        <v>412</v>
      </c>
      <c r="F1180" s="196">
        <v>1</v>
      </c>
      <c r="H1180" s="194" t="s">
        <v>239</v>
      </c>
      <c r="J1180" s="195">
        <v>405000</v>
      </c>
    </row>
    <row r="1181" spans="1:11" x14ac:dyDescent="0.25">
      <c r="A1181" s="194" t="s">
        <v>651</v>
      </c>
      <c r="B1181" s="194" t="s">
        <v>141</v>
      </c>
      <c r="F1181" s="196">
        <v>526</v>
      </c>
      <c r="H1181" s="194" t="s">
        <v>239</v>
      </c>
      <c r="K1181" s="195">
        <v>405000</v>
      </c>
    </row>
    <row r="1182" spans="1:11" x14ac:dyDescent="0.25">
      <c r="A1182" s="190" t="s">
        <v>1079</v>
      </c>
      <c r="J1182" s="195">
        <v>405000</v>
      </c>
      <c r="K1182" s="195">
        <v>405000</v>
      </c>
    </row>
    <row r="1185" spans="1:11" x14ac:dyDescent="0.25">
      <c r="A1185" s="190" t="s">
        <v>1080</v>
      </c>
      <c r="D1185" s="191" t="s">
        <v>684</v>
      </c>
      <c r="E1185" s="190" t="s">
        <v>1063</v>
      </c>
    </row>
    <row r="1186" spans="1:11" x14ac:dyDescent="0.25">
      <c r="A1186" s="192" t="s">
        <v>109</v>
      </c>
      <c r="B1186" s="192" t="s">
        <v>110</v>
      </c>
      <c r="D1186" s="188" t="s">
        <v>644</v>
      </c>
      <c r="E1186" s="192" t="s">
        <v>86</v>
      </c>
      <c r="F1186" s="193" t="s">
        <v>645</v>
      </c>
      <c r="G1186" s="192" t="s">
        <v>646</v>
      </c>
      <c r="H1186" s="192" t="s">
        <v>298</v>
      </c>
      <c r="J1186" s="193" t="s">
        <v>647</v>
      </c>
      <c r="K1186" s="193" t="s">
        <v>648</v>
      </c>
    </row>
    <row r="1189" spans="1:11" x14ac:dyDescent="0.25">
      <c r="A1189" s="194" t="s">
        <v>20</v>
      </c>
      <c r="B1189" s="194" t="s">
        <v>21</v>
      </c>
      <c r="E1189" s="194" t="s">
        <v>412</v>
      </c>
      <c r="F1189" s="196">
        <v>1</v>
      </c>
      <c r="H1189" s="194" t="s">
        <v>240</v>
      </c>
      <c r="J1189" s="195">
        <v>2000000</v>
      </c>
    </row>
    <row r="1190" spans="1:11" x14ac:dyDescent="0.25">
      <c r="A1190" s="194" t="s">
        <v>651</v>
      </c>
      <c r="B1190" s="194" t="s">
        <v>141</v>
      </c>
      <c r="F1190" s="196">
        <v>527</v>
      </c>
      <c r="H1190" s="194" t="s">
        <v>240</v>
      </c>
      <c r="K1190" s="195">
        <v>2000000</v>
      </c>
    </row>
    <row r="1191" spans="1:11" x14ac:dyDescent="0.25">
      <c r="A1191" s="190" t="s">
        <v>1081</v>
      </c>
      <c r="J1191" s="195">
        <v>2000000</v>
      </c>
      <c r="K1191" s="195">
        <v>2000000</v>
      </c>
    </row>
    <row r="1194" spans="1:11" x14ac:dyDescent="0.25">
      <c r="A1194" s="190" t="s">
        <v>1082</v>
      </c>
      <c r="D1194" s="191" t="s">
        <v>684</v>
      </c>
      <c r="E1194" s="190" t="s">
        <v>1063</v>
      </c>
    </row>
    <row r="1195" spans="1:11" x14ac:dyDescent="0.25">
      <c r="A1195" s="192" t="s">
        <v>109</v>
      </c>
      <c r="B1195" s="192" t="s">
        <v>110</v>
      </c>
      <c r="D1195" s="188" t="s">
        <v>644</v>
      </c>
      <c r="E1195" s="192" t="s">
        <v>86</v>
      </c>
      <c r="F1195" s="193" t="s">
        <v>645</v>
      </c>
      <c r="G1195" s="192" t="s">
        <v>646</v>
      </c>
      <c r="H1195" s="192" t="s">
        <v>298</v>
      </c>
      <c r="J1195" s="193" t="s">
        <v>647</v>
      </c>
      <c r="K1195" s="193" t="s">
        <v>648</v>
      </c>
    </row>
    <row r="1198" spans="1:11" x14ac:dyDescent="0.25">
      <c r="A1198" s="194" t="s">
        <v>20</v>
      </c>
      <c r="B1198" s="194" t="s">
        <v>21</v>
      </c>
      <c r="E1198" s="194" t="s">
        <v>412</v>
      </c>
      <c r="F1198" s="196">
        <v>1</v>
      </c>
      <c r="H1198" s="194" t="s">
        <v>241</v>
      </c>
      <c r="J1198" s="195">
        <v>300000</v>
      </c>
    </row>
    <row r="1199" spans="1:11" x14ac:dyDescent="0.25">
      <c r="A1199" s="194" t="s">
        <v>651</v>
      </c>
      <c r="B1199" s="194" t="s">
        <v>141</v>
      </c>
      <c r="F1199" s="196">
        <v>528</v>
      </c>
      <c r="H1199" s="194" t="s">
        <v>241</v>
      </c>
      <c r="K1199" s="195">
        <v>300000</v>
      </c>
    </row>
    <row r="1200" spans="1:11" x14ac:dyDescent="0.25">
      <c r="A1200" s="190" t="s">
        <v>1083</v>
      </c>
      <c r="J1200" s="195">
        <v>300000</v>
      </c>
      <c r="K1200" s="195">
        <v>300000</v>
      </c>
    </row>
    <row r="1203" spans="1:11" x14ac:dyDescent="0.25">
      <c r="A1203" s="190" t="s">
        <v>1084</v>
      </c>
      <c r="D1203" s="191" t="s">
        <v>684</v>
      </c>
      <c r="E1203" s="190" t="s">
        <v>1063</v>
      </c>
    </row>
    <row r="1204" spans="1:11" x14ac:dyDescent="0.25">
      <c r="A1204" s="192" t="s">
        <v>109</v>
      </c>
      <c r="B1204" s="192" t="s">
        <v>110</v>
      </c>
      <c r="D1204" s="188" t="s">
        <v>644</v>
      </c>
      <c r="E1204" s="192" t="s">
        <v>86</v>
      </c>
      <c r="F1204" s="193" t="s">
        <v>645</v>
      </c>
      <c r="G1204" s="192" t="s">
        <v>646</v>
      </c>
      <c r="H1204" s="192" t="s">
        <v>298</v>
      </c>
      <c r="J1204" s="193" t="s">
        <v>647</v>
      </c>
      <c r="K1204" s="193" t="s">
        <v>648</v>
      </c>
    </row>
    <row r="1207" spans="1:11" x14ac:dyDescent="0.25">
      <c r="A1207" s="194" t="s">
        <v>20</v>
      </c>
      <c r="B1207" s="194" t="s">
        <v>21</v>
      </c>
      <c r="E1207" s="194" t="s">
        <v>412</v>
      </c>
      <c r="F1207" s="196">
        <v>1</v>
      </c>
      <c r="H1207" s="194" t="s">
        <v>1085</v>
      </c>
      <c r="J1207" s="195">
        <v>600000</v>
      </c>
    </row>
    <row r="1208" spans="1:11" x14ac:dyDescent="0.25">
      <c r="A1208" s="194" t="s">
        <v>651</v>
      </c>
      <c r="B1208" s="194" t="s">
        <v>141</v>
      </c>
      <c r="F1208" s="196">
        <v>529</v>
      </c>
      <c r="H1208" s="194" t="s">
        <v>1085</v>
      </c>
      <c r="K1208" s="195">
        <v>600000</v>
      </c>
    </row>
    <row r="1209" spans="1:11" x14ac:dyDescent="0.25">
      <c r="A1209" s="190" t="s">
        <v>1086</v>
      </c>
      <c r="J1209" s="195">
        <v>600000</v>
      </c>
      <c r="K1209" s="195">
        <v>600000</v>
      </c>
    </row>
    <row r="1212" spans="1:11" x14ac:dyDescent="0.25">
      <c r="A1212" s="190" t="s">
        <v>1087</v>
      </c>
      <c r="D1212" s="191" t="s">
        <v>684</v>
      </c>
      <c r="E1212" s="190" t="s">
        <v>1063</v>
      </c>
    </row>
    <row r="1213" spans="1:11" x14ac:dyDescent="0.25">
      <c r="A1213" s="192" t="s">
        <v>109</v>
      </c>
      <c r="B1213" s="192" t="s">
        <v>110</v>
      </c>
      <c r="D1213" s="188" t="s">
        <v>644</v>
      </c>
      <c r="E1213" s="192" t="s">
        <v>86</v>
      </c>
      <c r="F1213" s="193" t="s">
        <v>645</v>
      </c>
      <c r="G1213" s="192" t="s">
        <v>646</v>
      </c>
      <c r="H1213" s="192" t="s">
        <v>298</v>
      </c>
      <c r="J1213" s="193" t="s">
        <v>647</v>
      </c>
      <c r="K1213" s="193" t="s">
        <v>648</v>
      </c>
    </row>
    <row r="1216" spans="1:11" x14ac:dyDescent="0.25">
      <c r="A1216" s="194" t="s">
        <v>20</v>
      </c>
      <c r="B1216" s="194" t="s">
        <v>21</v>
      </c>
      <c r="E1216" s="194" t="s">
        <v>412</v>
      </c>
      <c r="F1216" s="196">
        <v>1</v>
      </c>
      <c r="H1216" s="194" t="s">
        <v>242</v>
      </c>
      <c r="J1216" s="195">
        <v>600000</v>
      </c>
    </row>
    <row r="1217" spans="1:11" x14ac:dyDescent="0.25">
      <c r="A1217" s="194" t="s">
        <v>651</v>
      </c>
      <c r="B1217" s="194" t="s">
        <v>141</v>
      </c>
      <c r="F1217" s="196">
        <v>530</v>
      </c>
      <c r="H1217" s="194" t="s">
        <v>242</v>
      </c>
      <c r="K1217" s="195">
        <v>600000</v>
      </c>
    </row>
    <row r="1218" spans="1:11" x14ac:dyDescent="0.25">
      <c r="A1218" s="190" t="s">
        <v>1088</v>
      </c>
      <c r="J1218" s="195">
        <v>600000</v>
      </c>
      <c r="K1218" s="195">
        <v>600000</v>
      </c>
    </row>
    <row r="1221" spans="1:11" x14ac:dyDescent="0.25">
      <c r="A1221" s="190" t="s">
        <v>1089</v>
      </c>
      <c r="D1221" s="191" t="s">
        <v>684</v>
      </c>
      <c r="E1221" s="190" t="s">
        <v>1063</v>
      </c>
    </row>
    <row r="1222" spans="1:11" x14ac:dyDescent="0.25">
      <c r="A1222" s="192" t="s">
        <v>109</v>
      </c>
      <c r="B1222" s="192" t="s">
        <v>110</v>
      </c>
      <c r="D1222" s="188" t="s">
        <v>644</v>
      </c>
      <c r="E1222" s="192" t="s">
        <v>86</v>
      </c>
      <c r="F1222" s="193" t="s">
        <v>645</v>
      </c>
      <c r="G1222" s="192" t="s">
        <v>646</v>
      </c>
      <c r="H1222" s="192" t="s">
        <v>298</v>
      </c>
      <c r="J1222" s="193" t="s">
        <v>647</v>
      </c>
      <c r="K1222" s="193" t="s">
        <v>648</v>
      </c>
    </row>
    <row r="1225" spans="1:11" x14ac:dyDescent="0.25">
      <c r="A1225" s="194" t="s">
        <v>655</v>
      </c>
      <c r="B1225" s="194" t="s">
        <v>120</v>
      </c>
      <c r="E1225" s="194" t="s">
        <v>412</v>
      </c>
      <c r="F1225" s="196">
        <v>1</v>
      </c>
      <c r="H1225" s="194" t="s">
        <v>243</v>
      </c>
      <c r="J1225" s="195">
        <v>430000</v>
      </c>
    </row>
    <row r="1226" spans="1:11" x14ac:dyDescent="0.25">
      <c r="A1226" s="194" t="s">
        <v>651</v>
      </c>
      <c r="B1226" s="194" t="s">
        <v>141</v>
      </c>
      <c r="F1226" s="196">
        <v>531</v>
      </c>
      <c r="H1226" s="194" t="s">
        <v>243</v>
      </c>
      <c r="K1226" s="195">
        <v>430000</v>
      </c>
    </row>
    <row r="1227" spans="1:11" x14ac:dyDescent="0.25">
      <c r="A1227" s="190" t="s">
        <v>1090</v>
      </c>
      <c r="J1227" s="195">
        <v>430000</v>
      </c>
      <c r="K1227" s="195">
        <v>430000</v>
      </c>
    </row>
    <row r="1230" spans="1:11" x14ac:dyDescent="0.25">
      <c r="A1230" s="190" t="s">
        <v>1091</v>
      </c>
      <c r="D1230" s="191" t="s">
        <v>684</v>
      </c>
      <c r="E1230" s="190" t="s">
        <v>1063</v>
      </c>
    </row>
    <row r="1231" spans="1:11" x14ac:dyDescent="0.25">
      <c r="A1231" s="192" t="s">
        <v>109</v>
      </c>
      <c r="B1231" s="192" t="s">
        <v>110</v>
      </c>
      <c r="D1231" s="188" t="s">
        <v>644</v>
      </c>
      <c r="E1231" s="192" t="s">
        <v>86</v>
      </c>
      <c r="F1231" s="193" t="s">
        <v>645</v>
      </c>
      <c r="G1231" s="192" t="s">
        <v>646</v>
      </c>
      <c r="H1231" s="192" t="s">
        <v>298</v>
      </c>
      <c r="J1231" s="193" t="s">
        <v>647</v>
      </c>
      <c r="K1231" s="193" t="s">
        <v>648</v>
      </c>
    </row>
    <row r="1234" spans="1:11" x14ac:dyDescent="0.25">
      <c r="A1234" s="194" t="s">
        <v>15</v>
      </c>
      <c r="B1234" s="194" t="s">
        <v>16</v>
      </c>
      <c r="E1234" s="194" t="s">
        <v>412</v>
      </c>
      <c r="F1234" s="196">
        <v>201711</v>
      </c>
      <c r="H1234" s="194" t="s">
        <v>244</v>
      </c>
      <c r="J1234" s="195">
        <v>4000000</v>
      </c>
    </row>
    <row r="1235" spans="1:11" x14ac:dyDescent="0.25">
      <c r="A1235" s="194" t="s">
        <v>651</v>
      </c>
      <c r="B1235" s="194" t="s">
        <v>141</v>
      </c>
      <c r="F1235" s="196">
        <v>532</v>
      </c>
      <c r="H1235" s="194" t="s">
        <v>244</v>
      </c>
      <c r="K1235" s="195">
        <v>4000000</v>
      </c>
    </row>
    <row r="1236" spans="1:11" x14ac:dyDescent="0.25">
      <c r="A1236" s="190" t="s">
        <v>1092</v>
      </c>
      <c r="J1236" s="195">
        <v>4000000</v>
      </c>
      <c r="K1236" s="195">
        <v>4000000</v>
      </c>
    </row>
    <row r="1239" spans="1:11" x14ac:dyDescent="0.25">
      <c r="A1239" s="190" t="s">
        <v>1093</v>
      </c>
      <c r="D1239" s="191" t="s">
        <v>684</v>
      </c>
      <c r="E1239" s="190" t="s">
        <v>1063</v>
      </c>
    </row>
    <row r="1240" spans="1:11" x14ac:dyDescent="0.25">
      <c r="A1240" s="192" t="s">
        <v>109</v>
      </c>
      <c r="B1240" s="192" t="s">
        <v>110</v>
      </c>
      <c r="D1240" s="188" t="s">
        <v>644</v>
      </c>
      <c r="E1240" s="192" t="s">
        <v>86</v>
      </c>
      <c r="F1240" s="193" t="s">
        <v>645</v>
      </c>
      <c r="G1240" s="192" t="s">
        <v>646</v>
      </c>
      <c r="H1240" s="192" t="s">
        <v>298</v>
      </c>
      <c r="J1240" s="193" t="s">
        <v>647</v>
      </c>
      <c r="K1240" s="193" t="s">
        <v>648</v>
      </c>
    </row>
    <row r="1243" spans="1:11" x14ac:dyDescent="0.25">
      <c r="A1243" s="194" t="s">
        <v>15</v>
      </c>
      <c r="B1243" s="194" t="s">
        <v>16</v>
      </c>
      <c r="E1243" s="194" t="s">
        <v>412</v>
      </c>
      <c r="F1243" s="196">
        <v>201712</v>
      </c>
      <c r="H1243" s="194" t="s">
        <v>245</v>
      </c>
      <c r="J1243" s="195">
        <v>6866944</v>
      </c>
    </row>
    <row r="1244" spans="1:11" x14ac:dyDescent="0.25">
      <c r="A1244" s="194" t="s">
        <v>651</v>
      </c>
      <c r="B1244" s="194" t="s">
        <v>141</v>
      </c>
      <c r="F1244" s="196">
        <v>533</v>
      </c>
      <c r="H1244" s="194" t="s">
        <v>245</v>
      </c>
      <c r="K1244" s="195">
        <v>6866944</v>
      </c>
    </row>
    <row r="1245" spans="1:11" x14ac:dyDescent="0.25">
      <c r="A1245" s="190" t="s">
        <v>1094</v>
      </c>
      <c r="J1245" s="195">
        <v>6866944</v>
      </c>
      <c r="K1245" s="195">
        <v>6866944</v>
      </c>
    </row>
    <row r="1248" spans="1:11" x14ac:dyDescent="0.25">
      <c r="A1248" s="190" t="s">
        <v>1095</v>
      </c>
      <c r="D1248" s="191" t="s">
        <v>684</v>
      </c>
      <c r="E1248" s="190" t="s">
        <v>1063</v>
      </c>
    </row>
    <row r="1249" spans="1:11" x14ac:dyDescent="0.25">
      <c r="A1249" s="192" t="s">
        <v>109</v>
      </c>
      <c r="B1249" s="192" t="s">
        <v>110</v>
      </c>
      <c r="D1249" s="188" t="s">
        <v>644</v>
      </c>
      <c r="E1249" s="192" t="s">
        <v>86</v>
      </c>
      <c r="F1249" s="193" t="s">
        <v>645</v>
      </c>
      <c r="G1249" s="192" t="s">
        <v>646</v>
      </c>
      <c r="H1249" s="192" t="s">
        <v>298</v>
      </c>
      <c r="J1249" s="193" t="s">
        <v>647</v>
      </c>
      <c r="K1249" s="193" t="s">
        <v>648</v>
      </c>
    </row>
    <row r="1252" spans="1:11" x14ac:dyDescent="0.25">
      <c r="A1252" s="194" t="s">
        <v>20</v>
      </c>
      <c r="B1252" s="194" t="s">
        <v>21</v>
      </c>
      <c r="E1252" s="194" t="s">
        <v>412</v>
      </c>
      <c r="F1252" s="196">
        <v>1</v>
      </c>
      <c r="H1252" s="194" t="s">
        <v>1096</v>
      </c>
      <c r="J1252" s="195">
        <v>200000</v>
      </c>
    </row>
    <row r="1253" spans="1:11" x14ac:dyDescent="0.25">
      <c r="A1253" s="194" t="s">
        <v>651</v>
      </c>
      <c r="B1253" s="194" t="s">
        <v>141</v>
      </c>
      <c r="F1253" s="196">
        <v>534</v>
      </c>
      <c r="H1253" s="194" t="s">
        <v>1096</v>
      </c>
      <c r="K1253" s="195">
        <v>200000</v>
      </c>
    </row>
    <row r="1254" spans="1:11" x14ac:dyDescent="0.25">
      <c r="A1254" s="190" t="s">
        <v>1097</v>
      </c>
      <c r="J1254" s="195">
        <v>200000</v>
      </c>
      <c r="K1254" s="195">
        <v>200000</v>
      </c>
    </row>
    <row r="1257" spans="1:11" x14ac:dyDescent="0.25">
      <c r="A1257" s="190" t="s">
        <v>1098</v>
      </c>
      <c r="D1257" s="191" t="s">
        <v>684</v>
      </c>
      <c r="E1257" s="190" t="s">
        <v>1063</v>
      </c>
    </row>
    <row r="1258" spans="1:11" x14ac:dyDescent="0.25">
      <c r="A1258" s="192" t="s">
        <v>109</v>
      </c>
      <c r="B1258" s="192" t="s">
        <v>110</v>
      </c>
      <c r="D1258" s="188" t="s">
        <v>644</v>
      </c>
      <c r="E1258" s="192" t="s">
        <v>86</v>
      </c>
      <c r="F1258" s="193" t="s">
        <v>645</v>
      </c>
      <c r="G1258" s="192" t="s">
        <v>646</v>
      </c>
      <c r="H1258" s="192" t="s">
        <v>298</v>
      </c>
      <c r="J1258" s="193" t="s">
        <v>647</v>
      </c>
      <c r="K1258" s="193" t="s">
        <v>648</v>
      </c>
    </row>
    <row r="1261" spans="1:11" x14ac:dyDescent="0.25">
      <c r="A1261" s="194" t="s">
        <v>20</v>
      </c>
      <c r="B1261" s="194" t="s">
        <v>21</v>
      </c>
      <c r="E1261" s="194" t="s">
        <v>412</v>
      </c>
      <c r="F1261" s="196">
        <v>1</v>
      </c>
      <c r="H1261" s="194" t="s">
        <v>246</v>
      </c>
      <c r="J1261" s="195">
        <v>800000</v>
      </c>
    </row>
    <row r="1262" spans="1:11" x14ac:dyDescent="0.25">
      <c r="A1262" s="194" t="s">
        <v>651</v>
      </c>
      <c r="B1262" s="194" t="s">
        <v>141</v>
      </c>
      <c r="F1262" s="196">
        <v>535</v>
      </c>
      <c r="H1262" s="194" t="s">
        <v>246</v>
      </c>
      <c r="K1262" s="195">
        <v>800000</v>
      </c>
    </row>
    <row r="1263" spans="1:11" x14ac:dyDescent="0.25">
      <c r="A1263" s="190" t="s">
        <v>1099</v>
      </c>
      <c r="J1263" s="195">
        <v>800000</v>
      </c>
      <c r="K1263" s="195">
        <v>800000</v>
      </c>
    </row>
    <row r="1266" spans="1:11" x14ac:dyDescent="0.25">
      <c r="A1266" s="190" t="s">
        <v>1100</v>
      </c>
      <c r="D1266" s="191" t="s">
        <v>684</v>
      </c>
      <c r="E1266" s="190" t="s">
        <v>1063</v>
      </c>
    </row>
    <row r="1267" spans="1:11" x14ac:dyDescent="0.25">
      <c r="A1267" s="192" t="s">
        <v>109</v>
      </c>
      <c r="B1267" s="192" t="s">
        <v>110</v>
      </c>
      <c r="D1267" s="188" t="s">
        <v>644</v>
      </c>
      <c r="E1267" s="192" t="s">
        <v>86</v>
      </c>
      <c r="F1267" s="193" t="s">
        <v>645</v>
      </c>
      <c r="G1267" s="192" t="s">
        <v>646</v>
      </c>
      <c r="H1267" s="192" t="s">
        <v>298</v>
      </c>
      <c r="J1267" s="193" t="s">
        <v>647</v>
      </c>
      <c r="K1267" s="193" t="s">
        <v>648</v>
      </c>
    </row>
    <row r="1270" spans="1:11" x14ac:dyDescent="0.25">
      <c r="A1270" s="194" t="s">
        <v>655</v>
      </c>
      <c r="B1270" s="194" t="s">
        <v>120</v>
      </c>
      <c r="E1270" s="194" t="s">
        <v>412</v>
      </c>
      <c r="F1270" s="196">
        <v>1</v>
      </c>
      <c r="H1270" s="194" t="s">
        <v>247</v>
      </c>
      <c r="J1270" s="195">
        <v>588283</v>
      </c>
    </row>
    <row r="1271" spans="1:11" x14ac:dyDescent="0.25">
      <c r="A1271" s="194" t="s">
        <v>651</v>
      </c>
      <c r="B1271" s="194" t="s">
        <v>141</v>
      </c>
      <c r="F1271" s="196">
        <v>536</v>
      </c>
      <c r="H1271" s="194" t="s">
        <v>247</v>
      </c>
      <c r="K1271" s="195">
        <v>588283</v>
      </c>
    </row>
    <row r="1272" spans="1:11" x14ac:dyDescent="0.25">
      <c r="A1272" s="190" t="s">
        <v>1101</v>
      </c>
      <c r="J1272" s="195">
        <v>588283</v>
      </c>
      <c r="K1272" s="195">
        <v>588283</v>
      </c>
    </row>
    <row r="1275" spans="1:11" x14ac:dyDescent="0.25">
      <c r="A1275" s="190" t="s">
        <v>1102</v>
      </c>
      <c r="D1275" s="191" t="s">
        <v>684</v>
      </c>
      <c r="E1275" s="190" t="s">
        <v>1063</v>
      </c>
    </row>
    <row r="1276" spans="1:11" x14ac:dyDescent="0.25">
      <c r="A1276" s="192" t="s">
        <v>109</v>
      </c>
      <c r="B1276" s="192" t="s">
        <v>110</v>
      </c>
      <c r="D1276" s="188" t="s">
        <v>644</v>
      </c>
      <c r="E1276" s="192" t="s">
        <v>86</v>
      </c>
      <c r="F1276" s="193" t="s">
        <v>645</v>
      </c>
      <c r="G1276" s="192" t="s">
        <v>646</v>
      </c>
      <c r="H1276" s="192" t="s">
        <v>298</v>
      </c>
      <c r="J1276" s="193" t="s">
        <v>647</v>
      </c>
      <c r="K1276" s="193" t="s">
        <v>648</v>
      </c>
    </row>
    <row r="1279" spans="1:11" x14ac:dyDescent="0.25">
      <c r="A1279" s="194" t="s">
        <v>36</v>
      </c>
      <c r="B1279" s="194" t="s">
        <v>37</v>
      </c>
      <c r="E1279" s="194" t="s">
        <v>443</v>
      </c>
      <c r="F1279" s="196">
        <v>146</v>
      </c>
      <c r="H1279" s="194" t="s">
        <v>1103</v>
      </c>
      <c r="J1279" s="195">
        <v>170800</v>
      </c>
    </row>
    <row r="1280" spans="1:11" x14ac:dyDescent="0.25">
      <c r="A1280" s="194" t="s">
        <v>651</v>
      </c>
      <c r="B1280" s="194" t="s">
        <v>141</v>
      </c>
      <c r="F1280" s="196">
        <v>537</v>
      </c>
      <c r="H1280" s="194" t="s">
        <v>1103</v>
      </c>
      <c r="K1280" s="195">
        <v>170800</v>
      </c>
    </row>
    <row r="1281" spans="1:11" x14ac:dyDescent="0.25">
      <c r="A1281" s="190" t="s">
        <v>1104</v>
      </c>
      <c r="J1281" s="195">
        <v>170800</v>
      </c>
      <c r="K1281" s="195">
        <v>170800</v>
      </c>
    </row>
    <row r="1284" spans="1:11" x14ac:dyDescent="0.25">
      <c r="A1284" s="190" t="s">
        <v>1105</v>
      </c>
      <c r="D1284" s="191" t="s">
        <v>684</v>
      </c>
      <c r="E1284" s="190" t="s">
        <v>1063</v>
      </c>
    </row>
    <row r="1285" spans="1:11" x14ac:dyDescent="0.25">
      <c r="A1285" s="192" t="s">
        <v>109</v>
      </c>
      <c r="B1285" s="192" t="s">
        <v>110</v>
      </c>
      <c r="D1285" s="188" t="s">
        <v>644</v>
      </c>
      <c r="E1285" s="192" t="s">
        <v>86</v>
      </c>
      <c r="F1285" s="193" t="s">
        <v>645</v>
      </c>
      <c r="G1285" s="192" t="s">
        <v>646</v>
      </c>
      <c r="H1285" s="192" t="s">
        <v>298</v>
      </c>
      <c r="J1285" s="193" t="s">
        <v>647</v>
      </c>
      <c r="K1285" s="193" t="s">
        <v>648</v>
      </c>
    </row>
    <row r="1288" spans="1:11" x14ac:dyDescent="0.25">
      <c r="A1288" s="194" t="s">
        <v>952</v>
      </c>
      <c r="B1288" s="194" t="s">
        <v>68</v>
      </c>
      <c r="D1288" s="194" t="s">
        <v>667</v>
      </c>
      <c r="H1288" s="194" t="s">
        <v>1106</v>
      </c>
      <c r="J1288" s="195">
        <v>395979</v>
      </c>
    </row>
    <row r="1289" spans="1:11" x14ac:dyDescent="0.25">
      <c r="A1289" s="194" t="s">
        <v>651</v>
      </c>
      <c r="B1289" s="194" t="s">
        <v>141</v>
      </c>
      <c r="F1289" s="196">
        <v>538</v>
      </c>
      <c r="H1289" s="194" t="s">
        <v>1106</v>
      </c>
      <c r="K1289" s="195">
        <v>395979</v>
      </c>
    </row>
    <row r="1290" spans="1:11" x14ac:dyDescent="0.25">
      <c r="A1290" s="190" t="s">
        <v>1107</v>
      </c>
      <c r="J1290" s="195">
        <v>395979</v>
      </c>
      <c r="K1290" s="195">
        <v>395979</v>
      </c>
    </row>
    <row r="1293" spans="1:11" x14ac:dyDescent="0.25">
      <c r="A1293" s="190" t="s">
        <v>1108</v>
      </c>
      <c r="D1293" s="191" t="s">
        <v>684</v>
      </c>
      <c r="E1293" s="190" t="s">
        <v>1063</v>
      </c>
    </row>
    <row r="1294" spans="1:11" x14ac:dyDescent="0.25">
      <c r="A1294" s="192" t="s">
        <v>109</v>
      </c>
      <c r="B1294" s="192" t="s">
        <v>110</v>
      </c>
      <c r="D1294" s="188" t="s">
        <v>644</v>
      </c>
      <c r="E1294" s="192" t="s">
        <v>86</v>
      </c>
      <c r="F1294" s="193" t="s">
        <v>645</v>
      </c>
      <c r="G1294" s="192" t="s">
        <v>646</v>
      </c>
      <c r="H1294" s="192" t="s">
        <v>298</v>
      </c>
      <c r="J1294" s="193" t="s">
        <v>647</v>
      </c>
      <c r="K1294" s="193" t="s">
        <v>648</v>
      </c>
    </row>
    <row r="1297" spans="1:11" x14ac:dyDescent="0.25">
      <c r="A1297" s="194" t="s">
        <v>657</v>
      </c>
      <c r="B1297" s="194" t="s">
        <v>144</v>
      </c>
      <c r="E1297" s="194" t="s">
        <v>412</v>
      </c>
      <c r="F1297" s="196">
        <v>1</v>
      </c>
      <c r="H1297" s="194" t="s">
        <v>622</v>
      </c>
      <c r="J1297" s="195">
        <v>40000</v>
      </c>
    </row>
    <row r="1298" spans="1:11" x14ac:dyDescent="0.25">
      <c r="A1298" s="194" t="s">
        <v>651</v>
      </c>
      <c r="B1298" s="194" t="s">
        <v>141</v>
      </c>
      <c r="F1298" s="196">
        <v>539</v>
      </c>
      <c r="H1298" s="194" t="s">
        <v>622</v>
      </c>
      <c r="K1298" s="195">
        <v>40000</v>
      </c>
    </row>
    <row r="1299" spans="1:11" x14ac:dyDescent="0.25">
      <c r="A1299" s="190" t="s">
        <v>1109</v>
      </c>
      <c r="J1299" s="195">
        <v>40000</v>
      </c>
      <c r="K1299" s="195">
        <v>40000</v>
      </c>
    </row>
    <row r="1302" spans="1:11" x14ac:dyDescent="0.25">
      <c r="A1302" s="190" t="s">
        <v>1110</v>
      </c>
      <c r="D1302" s="191" t="s">
        <v>684</v>
      </c>
      <c r="E1302" s="190" t="s">
        <v>1063</v>
      </c>
    </row>
    <row r="1303" spans="1:11" x14ac:dyDescent="0.25">
      <c r="A1303" s="192" t="s">
        <v>109</v>
      </c>
      <c r="B1303" s="192" t="s">
        <v>110</v>
      </c>
      <c r="D1303" s="188" t="s">
        <v>644</v>
      </c>
      <c r="E1303" s="192" t="s">
        <v>86</v>
      </c>
      <c r="F1303" s="193" t="s">
        <v>645</v>
      </c>
      <c r="G1303" s="192" t="s">
        <v>646</v>
      </c>
      <c r="H1303" s="192" t="s">
        <v>298</v>
      </c>
      <c r="J1303" s="193" t="s">
        <v>647</v>
      </c>
      <c r="K1303" s="193" t="s">
        <v>648</v>
      </c>
    </row>
    <row r="1306" spans="1:11" x14ac:dyDescent="0.25">
      <c r="A1306" s="194" t="s">
        <v>657</v>
      </c>
      <c r="B1306" s="194" t="s">
        <v>144</v>
      </c>
      <c r="E1306" s="194" t="s">
        <v>412</v>
      </c>
      <c r="F1306" s="196">
        <v>1</v>
      </c>
      <c r="H1306" s="194" t="s">
        <v>622</v>
      </c>
      <c r="J1306" s="195">
        <v>20000</v>
      </c>
    </row>
    <row r="1307" spans="1:11" x14ac:dyDescent="0.25">
      <c r="A1307" s="194" t="s">
        <v>651</v>
      </c>
      <c r="B1307" s="194" t="s">
        <v>141</v>
      </c>
      <c r="F1307" s="196">
        <v>540</v>
      </c>
      <c r="H1307" s="194" t="s">
        <v>622</v>
      </c>
      <c r="K1307" s="195">
        <v>20000</v>
      </c>
    </row>
    <row r="1308" spans="1:11" x14ac:dyDescent="0.25">
      <c r="A1308" s="190" t="s">
        <v>1111</v>
      </c>
      <c r="J1308" s="195">
        <v>20000</v>
      </c>
      <c r="K1308" s="195">
        <v>20000</v>
      </c>
    </row>
    <row r="1311" spans="1:11" x14ac:dyDescent="0.25">
      <c r="A1311" s="190" t="s">
        <v>1112</v>
      </c>
      <c r="D1311" s="191" t="s">
        <v>663</v>
      </c>
      <c r="E1311" s="190" t="s">
        <v>1063</v>
      </c>
    </row>
    <row r="1312" spans="1:11" x14ac:dyDescent="0.25">
      <c r="A1312" s="192" t="s">
        <v>109</v>
      </c>
      <c r="B1312" s="192" t="s">
        <v>110</v>
      </c>
      <c r="D1312" s="188" t="s">
        <v>644</v>
      </c>
      <c r="E1312" s="192" t="s">
        <v>86</v>
      </c>
      <c r="F1312" s="193" t="s">
        <v>645</v>
      </c>
      <c r="G1312" s="192" t="s">
        <v>646</v>
      </c>
      <c r="H1312" s="192" t="s">
        <v>298</v>
      </c>
      <c r="J1312" s="193" t="s">
        <v>647</v>
      </c>
      <c r="K1312" s="193" t="s">
        <v>648</v>
      </c>
    </row>
    <row r="1315" spans="1:11" x14ac:dyDescent="0.25">
      <c r="A1315" s="194" t="s">
        <v>9</v>
      </c>
      <c r="B1315" s="194" t="s">
        <v>10</v>
      </c>
      <c r="E1315" s="194" t="s">
        <v>412</v>
      </c>
      <c r="F1315" s="196">
        <v>1</v>
      </c>
      <c r="H1315" s="194" t="s">
        <v>1113</v>
      </c>
      <c r="J1315" s="195">
        <v>40000</v>
      </c>
    </row>
    <row r="1316" spans="1:11" x14ac:dyDescent="0.25">
      <c r="A1316" s="194" t="s">
        <v>666</v>
      </c>
      <c r="B1316" s="194" t="s">
        <v>78</v>
      </c>
      <c r="D1316" s="194" t="s">
        <v>667</v>
      </c>
      <c r="H1316" s="194" t="s">
        <v>1113</v>
      </c>
      <c r="K1316" s="195">
        <v>40000</v>
      </c>
    </row>
    <row r="1317" spans="1:11" x14ac:dyDescent="0.25">
      <c r="A1317" s="190" t="s">
        <v>1114</v>
      </c>
      <c r="J1317" s="195">
        <v>40000</v>
      </c>
      <c r="K1317" s="195">
        <v>40000</v>
      </c>
    </row>
    <row r="1320" spans="1:11" x14ac:dyDescent="0.25">
      <c r="A1320" s="190" t="s">
        <v>1115</v>
      </c>
      <c r="D1320" s="191" t="s">
        <v>663</v>
      </c>
      <c r="E1320" s="190" t="s">
        <v>1063</v>
      </c>
    </row>
    <row r="1321" spans="1:11" x14ac:dyDescent="0.25">
      <c r="A1321" s="192" t="s">
        <v>109</v>
      </c>
      <c r="B1321" s="192" t="s">
        <v>110</v>
      </c>
      <c r="D1321" s="188" t="s">
        <v>644</v>
      </c>
      <c r="E1321" s="192" t="s">
        <v>86</v>
      </c>
      <c r="F1321" s="193" t="s">
        <v>645</v>
      </c>
      <c r="G1321" s="192" t="s">
        <v>646</v>
      </c>
      <c r="H1321" s="192" t="s">
        <v>298</v>
      </c>
      <c r="J1321" s="193" t="s">
        <v>647</v>
      </c>
      <c r="K1321" s="193" t="s">
        <v>648</v>
      </c>
    </row>
    <row r="1324" spans="1:11" x14ac:dyDescent="0.25">
      <c r="A1324" s="194" t="s">
        <v>9</v>
      </c>
      <c r="B1324" s="194" t="s">
        <v>10</v>
      </c>
      <c r="E1324" s="194" t="s">
        <v>412</v>
      </c>
      <c r="F1324" s="196">
        <v>1</v>
      </c>
      <c r="H1324" s="194" t="s">
        <v>1116</v>
      </c>
      <c r="J1324" s="195">
        <v>35000</v>
      </c>
    </row>
    <row r="1325" spans="1:11" x14ac:dyDescent="0.25">
      <c r="A1325" s="194" t="s">
        <v>666</v>
      </c>
      <c r="B1325" s="194" t="s">
        <v>78</v>
      </c>
      <c r="D1325" s="194" t="s">
        <v>667</v>
      </c>
      <c r="H1325" s="194" t="s">
        <v>1116</v>
      </c>
      <c r="K1325" s="195">
        <v>35000</v>
      </c>
    </row>
    <row r="1326" spans="1:11" x14ac:dyDescent="0.25">
      <c r="A1326" s="190" t="s">
        <v>1117</v>
      </c>
      <c r="J1326" s="195">
        <v>35000</v>
      </c>
      <c r="K1326" s="195">
        <v>35000</v>
      </c>
    </row>
    <row r="1329" spans="1:11" x14ac:dyDescent="0.25">
      <c r="A1329" s="190" t="s">
        <v>1118</v>
      </c>
      <c r="D1329" s="191" t="s">
        <v>663</v>
      </c>
      <c r="E1329" s="190" t="s">
        <v>1063</v>
      </c>
    </row>
    <row r="1330" spans="1:11" x14ac:dyDescent="0.25">
      <c r="A1330" s="192" t="s">
        <v>109</v>
      </c>
      <c r="B1330" s="192" t="s">
        <v>110</v>
      </c>
      <c r="D1330" s="188" t="s">
        <v>644</v>
      </c>
      <c r="E1330" s="192" t="s">
        <v>86</v>
      </c>
      <c r="F1330" s="193" t="s">
        <v>645</v>
      </c>
      <c r="G1330" s="192" t="s">
        <v>646</v>
      </c>
      <c r="H1330" s="192" t="s">
        <v>298</v>
      </c>
      <c r="J1330" s="193" t="s">
        <v>647</v>
      </c>
      <c r="K1330" s="193" t="s">
        <v>648</v>
      </c>
    </row>
    <row r="1333" spans="1:11" x14ac:dyDescent="0.25">
      <c r="A1333" s="194" t="s">
        <v>9</v>
      </c>
      <c r="B1333" s="194" t="s">
        <v>10</v>
      </c>
      <c r="E1333" s="194" t="s">
        <v>412</v>
      </c>
      <c r="F1333" s="196">
        <v>1</v>
      </c>
      <c r="H1333" s="194" t="s">
        <v>1119</v>
      </c>
      <c r="J1333" s="195">
        <v>210000</v>
      </c>
    </row>
    <row r="1334" spans="1:11" x14ac:dyDescent="0.25">
      <c r="A1334" s="194" t="s">
        <v>666</v>
      </c>
      <c r="B1334" s="194" t="s">
        <v>78</v>
      </c>
      <c r="D1334" s="194" t="s">
        <v>667</v>
      </c>
      <c r="H1334" s="194" t="s">
        <v>1119</v>
      </c>
      <c r="K1334" s="195">
        <v>210000</v>
      </c>
    </row>
    <row r="1335" spans="1:11" x14ac:dyDescent="0.25">
      <c r="A1335" s="190" t="s">
        <v>1120</v>
      </c>
      <c r="J1335" s="195">
        <v>210000</v>
      </c>
      <c r="K1335" s="195">
        <v>210000</v>
      </c>
    </row>
    <row r="1338" spans="1:11" x14ac:dyDescent="0.25">
      <c r="A1338" s="190" t="s">
        <v>1121</v>
      </c>
      <c r="D1338" s="191" t="s">
        <v>663</v>
      </c>
      <c r="E1338" s="190" t="s">
        <v>1063</v>
      </c>
    </row>
    <row r="1339" spans="1:11" x14ac:dyDescent="0.25">
      <c r="A1339" s="192" t="s">
        <v>109</v>
      </c>
      <c r="B1339" s="192" t="s">
        <v>110</v>
      </c>
      <c r="D1339" s="188" t="s">
        <v>644</v>
      </c>
      <c r="E1339" s="192" t="s">
        <v>86</v>
      </c>
      <c r="F1339" s="193" t="s">
        <v>645</v>
      </c>
      <c r="G1339" s="192" t="s">
        <v>646</v>
      </c>
      <c r="H1339" s="192" t="s">
        <v>298</v>
      </c>
      <c r="J1339" s="193" t="s">
        <v>647</v>
      </c>
      <c r="K1339" s="193" t="s">
        <v>648</v>
      </c>
    </row>
    <row r="1342" spans="1:11" x14ac:dyDescent="0.25">
      <c r="A1342" s="194" t="s">
        <v>11</v>
      </c>
      <c r="B1342" s="194" t="s">
        <v>12</v>
      </c>
      <c r="E1342" s="194" t="s">
        <v>412</v>
      </c>
      <c r="F1342" s="196">
        <v>1</v>
      </c>
      <c r="H1342" s="194" t="s">
        <v>1122</v>
      </c>
      <c r="J1342" s="195">
        <v>30000</v>
      </c>
    </row>
    <row r="1343" spans="1:11" x14ac:dyDescent="0.25">
      <c r="A1343" s="194" t="s">
        <v>674</v>
      </c>
      <c r="B1343" s="194" t="s">
        <v>79</v>
      </c>
      <c r="D1343" s="194" t="s">
        <v>667</v>
      </c>
      <c r="H1343" s="194" t="s">
        <v>1122</v>
      </c>
      <c r="K1343" s="195">
        <v>30000</v>
      </c>
    </row>
    <row r="1344" spans="1:11" x14ac:dyDescent="0.25">
      <c r="A1344" s="190" t="s">
        <v>1123</v>
      </c>
      <c r="J1344" s="195">
        <v>30000</v>
      </c>
      <c r="K1344" s="195">
        <v>30000</v>
      </c>
    </row>
    <row r="1347" spans="1:11" x14ac:dyDescent="0.25">
      <c r="A1347" s="190" t="s">
        <v>1124</v>
      </c>
      <c r="D1347" s="191" t="s">
        <v>642</v>
      </c>
      <c r="E1347" s="190" t="s">
        <v>1063</v>
      </c>
    </row>
    <row r="1348" spans="1:11" x14ac:dyDescent="0.25">
      <c r="A1348" s="192" t="s">
        <v>109</v>
      </c>
      <c r="B1348" s="192" t="s">
        <v>110</v>
      </c>
      <c r="D1348" s="188" t="s">
        <v>644</v>
      </c>
      <c r="E1348" s="192" t="s">
        <v>86</v>
      </c>
      <c r="F1348" s="193" t="s">
        <v>645</v>
      </c>
      <c r="G1348" s="192" t="s">
        <v>646</v>
      </c>
      <c r="H1348" s="192" t="s">
        <v>298</v>
      </c>
      <c r="J1348" s="193" t="s">
        <v>647</v>
      </c>
      <c r="K1348" s="193" t="s">
        <v>648</v>
      </c>
    </row>
    <row r="1351" spans="1:11" x14ac:dyDescent="0.25">
      <c r="A1351" s="194" t="s">
        <v>1125</v>
      </c>
      <c r="B1351" s="194" t="s">
        <v>71</v>
      </c>
      <c r="D1351" s="194" t="s">
        <v>813</v>
      </c>
      <c r="H1351" s="194" t="s">
        <v>1126</v>
      </c>
      <c r="J1351" s="195">
        <v>28859</v>
      </c>
    </row>
    <row r="1352" spans="1:11" x14ac:dyDescent="0.25">
      <c r="A1352" s="194" t="s">
        <v>1125</v>
      </c>
      <c r="B1352" s="194" t="s">
        <v>71</v>
      </c>
      <c r="D1352" s="194" t="s">
        <v>813</v>
      </c>
      <c r="H1352" s="194" t="s">
        <v>1127</v>
      </c>
      <c r="J1352" s="195">
        <v>84160</v>
      </c>
    </row>
    <row r="1353" spans="1:11" x14ac:dyDescent="0.25">
      <c r="A1353" s="194" t="s">
        <v>1125</v>
      </c>
      <c r="B1353" s="194" t="s">
        <v>71</v>
      </c>
      <c r="D1353" s="194" t="s">
        <v>813</v>
      </c>
      <c r="H1353" s="194" t="s">
        <v>1128</v>
      </c>
      <c r="J1353" s="195">
        <v>260247</v>
      </c>
    </row>
    <row r="1354" spans="1:11" x14ac:dyDescent="0.25">
      <c r="A1354" s="194" t="s">
        <v>827</v>
      </c>
      <c r="B1354" s="194" t="s">
        <v>70</v>
      </c>
      <c r="D1354" s="194" t="s">
        <v>813</v>
      </c>
      <c r="H1354" s="194" t="s">
        <v>1129</v>
      </c>
      <c r="J1354" s="195">
        <v>82864</v>
      </c>
    </row>
    <row r="1355" spans="1:11" x14ac:dyDescent="0.25">
      <c r="A1355" s="194" t="s">
        <v>827</v>
      </c>
      <c r="B1355" s="194" t="s">
        <v>70</v>
      </c>
      <c r="D1355" s="194" t="s">
        <v>813</v>
      </c>
      <c r="H1355" s="194" t="s">
        <v>1130</v>
      </c>
      <c r="J1355" s="195">
        <v>505419</v>
      </c>
    </row>
    <row r="1356" spans="1:11" x14ac:dyDescent="0.25">
      <c r="A1356" s="194" t="s">
        <v>832</v>
      </c>
      <c r="B1356" s="194" t="s">
        <v>72</v>
      </c>
      <c r="D1356" s="194" t="s">
        <v>813</v>
      </c>
      <c r="H1356" s="194" t="s">
        <v>1131</v>
      </c>
      <c r="J1356" s="195">
        <v>44101</v>
      </c>
    </row>
    <row r="1357" spans="1:11" x14ac:dyDescent="0.25">
      <c r="A1357" s="194" t="s">
        <v>812</v>
      </c>
      <c r="B1357" s="194" t="s">
        <v>122</v>
      </c>
      <c r="D1357" s="194" t="s">
        <v>667</v>
      </c>
      <c r="H1357" s="194" t="s">
        <v>1132</v>
      </c>
      <c r="J1357" s="195">
        <v>287199</v>
      </c>
    </row>
    <row r="1358" spans="1:11" x14ac:dyDescent="0.25">
      <c r="A1358" s="194" t="s">
        <v>812</v>
      </c>
      <c r="B1358" s="194" t="s">
        <v>122</v>
      </c>
      <c r="D1358" s="194" t="s">
        <v>667</v>
      </c>
      <c r="H1358" s="194" t="s">
        <v>1133</v>
      </c>
      <c r="J1358" s="195">
        <v>171136</v>
      </c>
    </row>
    <row r="1359" spans="1:11" x14ac:dyDescent="0.25">
      <c r="A1359" s="194" t="s">
        <v>1134</v>
      </c>
      <c r="B1359" s="194" t="s">
        <v>123</v>
      </c>
      <c r="D1359" s="194" t="s">
        <v>667</v>
      </c>
      <c r="H1359" s="194" t="s">
        <v>1135</v>
      </c>
      <c r="J1359" s="195">
        <v>6268</v>
      </c>
    </row>
    <row r="1360" spans="1:11" x14ac:dyDescent="0.25">
      <c r="A1360" s="194" t="s">
        <v>1136</v>
      </c>
      <c r="B1360" s="194" t="s">
        <v>227</v>
      </c>
      <c r="D1360" s="194" t="s">
        <v>667</v>
      </c>
      <c r="H1360" s="194" t="s">
        <v>1137</v>
      </c>
      <c r="J1360" s="195">
        <v>2041088</v>
      </c>
    </row>
    <row r="1361" spans="1:11" x14ac:dyDescent="0.25">
      <c r="A1361" s="194" t="s">
        <v>1136</v>
      </c>
      <c r="B1361" s="194" t="s">
        <v>227</v>
      </c>
      <c r="D1361" s="194" t="s">
        <v>667</v>
      </c>
      <c r="H1361" s="194" t="s">
        <v>1138</v>
      </c>
      <c r="J1361" s="195">
        <v>66640</v>
      </c>
    </row>
    <row r="1362" spans="1:11" x14ac:dyDescent="0.25">
      <c r="A1362" s="194" t="s">
        <v>1136</v>
      </c>
      <c r="B1362" s="194" t="s">
        <v>227</v>
      </c>
      <c r="D1362" s="194" t="s">
        <v>667</v>
      </c>
      <c r="H1362" s="194" t="s">
        <v>1139</v>
      </c>
      <c r="J1362" s="195">
        <v>750000</v>
      </c>
    </row>
    <row r="1363" spans="1:11" x14ac:dyDescent="0.25">
      <c r="A1363" s="194" t="s">
        <v>1140</v>
      </c>
      <c r="B1363" s="194" t="s">
        <v>74</v>
      </c>
      <c r="D1363" s="194" t="s">
        <v>813</v>
      </c>
      <c r="H1363" s="194" t="s">
        <v>1141</v>
      </c>
      <c r="J1363" s="195">
        <v>170800</v>
      </c>
    </row>
    <row r="1364" spans="1:11" x14ac:dyDescent="0.25">
      <c r="A1364" s="194" t="s">
        <v>1136</v>
      </c>
      <c r="B1364" s="194" t="s">
        <v>227</v>
      </c>
      <c r="D1364" s="194" t="s">
        <v>667</v>
      </c>
      <c r="H1364" s="194" t="s">
        <v>1142</v>
      </c>
      <c r="J1364" s="195">
        <v>41650</v>
      </c>
    </row>
    <row r="1365" spans="1:11" x14ac:dyDescent="0.25">
      <c r="A1365" s="194" t="s">
        <v>832</v>
      </c>
      <c r="B1365" s="194" t="s">
        <v>72</v>
      </c>
      <c r="D1365" s="194" t="s">
        <v>813</v>
      </c>
      <c r="H1365" s="194" t="s">
        <v>1143</v>
      </c>
      <c r="J1365" s="195">
        <v>141815</v>
      </c>
    </row>
    <row r="1366" spans="1:11" x14ac:dyDescent="0.25">
      <c r="A1366" s="194" t="s">
        <v>832</v>
      </c>
      <c r="B1366" s="194" t="s">
        <v>72</v>
      </c>
      <c r="D1366" s="194" t="s">
        <v>813</v>
      </c>
      <c r="H1366" s="194" t="s">
        <v>1144</v>
      </c>
      <c r="J1366" s="195">
        <v>26000</v>
      </c>
    </row>
    <row r="1367" spans="1:11" x14ac:dyDescent="0.25">
      <c r="A1367" s="194" t="s">
        <v>1145</v>
      </c>
      <c r="B1367" s="194" t="s">
        <v>200</v>
      </c>
      <c r="D1367" s="194" t="s">
        <v>813</v>
      </c>
      <c r="H1367" s="194" t="s">
        <v>1146</v>
      </c>
      <c r="J1367" s="195">
        <v>78635</v>
      </c>
    </row>
    <row r="1368" spans="1:11" x14ac:dyDescent="0.25">
      <c r="A1368" s="194" t="s">
        <v>1147</v>
      </c>
      <c r="B1368" s="194" t="s">
        <v>73</v>
      </c>
      <c r="D1368" s="194" t="s">
        <v>813</v>
      </c>
      <c r="H1368" s="194" t="s">
        <v>1148</v>
      </c>
      <c r="J1368" s="195">
        <v>223720</v>
      </c>
    </row>
    <row r="1369" spans="1:11" x14ac:dyDescent="0.25">
      <c r="A1369" s="194" t="s">
        <v>1136</v>
      </c>
      <c r="B1369" s="194" t="s">
        <v>227</v>
      </c>
      <c r="D1369" s="194" t="s">
        <v>667</v>
      </c>
      <c r="H1369" s="194" t="s">
        <v>1149</v>
      </c>
      <c r="J1369" s="195">
        <v>379610</v>
      </c>
    </row>
    <row r="1370" spans="1:11" x14ac:dyDescent="0.25">
      <c r="A1370" s="194" t="s">
        <v>1140</v>
      </c>
      <c r="B1370" s="194" t="s">
        <v>74</v>
      </c>
      <c r="D1370" s="194" t="s">
        <v>813</v>
      </c>
      <c r="H1370" s="194" t="s">
        <v>1150</v>
      </c>
      <c r="J1370" s="195">
        <v>7700000</v>
      </c>
    </row>
    <row r="1371" spans="1:11" x14ac:dyDescent="0.25">
      <c r="A1371" s="194" t="s">
        <v>1145</v>
      </c>
      <c r="B1371" s="194" t="s">
        <v>200</v>
      </c>
      <c r="D1371" s="194" t="s">
        <v>813</v>
      </c>
      <c r="H1371" s="194" t="s">
        <v>1151</v>
      </c>
      <c r="J1371" s="195">
        <v>264894</v>
      </c>
    </row>
    <row r="1372" spans="1:11" x14ac:dyDescent="0.25">
      <c r="A1372" s="194" t="s">
        <v>812</v>
      </c>
      <c r="B1372" s="194" t="s">
        <v>122</v>
      </c>
      <c r="D1372" s="194" t="s">
        <v>813</v>
      </c>
      <c r="H1372" s="194" t="s">
        <v>1152</v>
      </c>
      <c r="J1372" s="195">
        <v>4850000</v>
      </c>
    </row>
    <row r="1373" spans="1:11" x14ac:dyDescent="0.25">
      <c r="A1373" s="194" t="s">
        <v>832</v>
      </c>
      <c r="B1373" s="194" t="s">
        <v>72</v>
      </c>
      <c r="D1373" s="194" t="s">
        <v>813</v>
      </c>
      <c r="H1373" s="194" t="s">
        <v>1153</v>
      </c>
      <c r="J1373" s="195">
        <v>5653</v>
      </c>
    </row>
    <row r="1374" spans="1:11" x14ac:dyDescent="0.25">
      <c r="A1374" s="194" t="s">
        <v>36</v>
      </c>
      <c r="B1374" s="194" t="s">
        <v>37</v>
      </c>
      <c r="H1374" s="194" t="s">
        <v>1154</v>
      </c>
      <c r="K1374" s="195">
        <v>18210758</v>
      </c>
    </row>
    <row r="1375" spans="1:11" x14ac:dyDescent="0.25">
      <c r="A1375" s="190" t="s">
        <v>1155</v>
      </c>
      <c r="J1375" s="195">
        <v>18210758</v>
      </c>
      <c r="K1375" s="195">
        <v>18210758</v>
      </c>
    </row>
    <row r="1378" spans="1:11" x14ac:dyDescent="0.25">
      <c r="A1378" s="190" t="s">
        <v>1156</v>
      </c>
      <c r="D1378" s="191" t="s">
        <v>642</v>
      </c>
      <c r="E1378" s="190" t="s">
        <v>1063</v>
      </c>
    </row>
    <row r="1379" spans="1:11" x14ac:dyDescent="0.25">
      <c r="A1379" s="192" t="s">
        <v>109</v>
      </c>
      <c r="B1379" s="192" t="s">
        <v>110</v>
      </c>
      <c r="D1379" s="188" t="s">
        <v>644</v>
      </c>
      <c r="E1379" s="192" t="s">
        <v>86</v>
      </c>
      <c r="F1379" s="193" t="s">
        <v>645</v>
      </c>
      <c r="G1379" s="192" t="s">
        <v>646</v>
      </c>
      <c r="H1379" s="192" t="s">
        <v>298</v>
      </c>
      <c r="J1379" s="193" t="s">
        <v>647</v>
      </c>
      <c r="K1379" s="193" t="s">
        <v>648</v>
      </c>
    </row>
    <row r="1382" spans="1:11" x14ac:dyDescent="0.25">
      <c r="A1382" s="194" t="s">
        <v>1157</v>
      </c>
      <c r="B1382" s="194" t="s">
        <v>140</v>
      </c>
      <c r="D1382" s="194" t="s">
        <v>813</v>
      </c>
      <c r="H1382" s="194" t="s">
        <v>1158</v>
      </c>
      <c r="J1382" s="195">
        <v>222222</v>
      </c>
    </row>
    <row r="1383" spans="1:11" x14ac:dyDescent="0.25">
      <c r="A1383" s="194" t="s">
        <v>1159</v>
      </c>
      <c r="B1383" s="194" t="s">
        <v>138</v>
      </c>
      <c r="D1383" s="194" t="s">
        <v>813</v>
      </c>
      <c r="H1383" s="194" t="s">
        <v>1160</v>
      </c>
      <c r="J1383" s="195">
        <v>55556</v>
      </c>
    </row>
    <row r="1384" spans="1:11" x14ac:dyDescent="0.25">
      <c r="A1384" s="194" t="s">
        <v>1161</v>
      </c>
      <c r="B1384" s="194" t="s">
        <v>139</v>
      </c>
      <c r="D1384" s="194" t="s">
        <v>813</v>
      </c>
      <c r="H1384" s="194" t="s">
        <v>1162</v>
      </c>
      <c r="J1384" s="195">
        <v>2222222</v>
      </c>
    </row>
    <row r="1385" spans="1:11" x14ac:dyDescent="0.25">
      <c r="A1385" s="194" t="s">
        <v>1159</v>
      </c>
      <c r="B1385" s="194" t="s">
        <v>138</v>
      </c>
      <c r="D1385" s="194" t="s">
        <v>813</v>
      </c>
      <c r="H1385" s="194" t="s">
        <v>1163</v>
      </c>
      <c r="J1385" s="195">
        <v>666667</v>
      </c>
    </row>
    <row r="1386" spans="1:11" x14ac:dyDescent="0.25">
      <c r="A1386" s="194" t="s">
        <v>1159</v>
      </c>
      <c r="B1386" s="194" t="s">
        <v>138</v>
      </c>
      <c r="D1386" s="194" t="s">
        <v>813</v>
      </c>
      <c r="H1386" s="194" t="s">
        <v>1164</v>
      </c>
      <c r="J1386" s="195">
        <v>666667</v>
      </c>
    </row>
    <row r="1387" spans="1:11" x14ac:dyDescent="0.25">
      <c r="A1387" s="194" t="s">
        <v>1136</v>
      </c>
      <c r="B1387" s="194" t="s">
        <v>227</v>
      </c>
      <c r="D1387" s="194" t="s">
        <v>813</v>
      </c>
      <c r="H1387" s="194" t="s">
        <v>1165</v>
      </c>
      <c r="J1387" s="195">
        <v>333000</v>
      </c>
    </row>
    <row r="1388" spans="1:11" x14ac:dyDescent="0.25">
      <c r="A1388" s="194" t="s">
        <v>1161</v>
      </c>
      <c r="B1388" s="194" t="s">
        <v>139</v>
      </c>
      <c r="D1388" s="194" t="s">
        <v>667</v>
      </c>
      <c r="H1388" s="194" t="s">
        <v>1166</v>
      </c>
      <c r="J1388" s="195">
        <v>333333</v>
      </c>
    </row>
    <row r="1389" spans="1:11" x14ac:dyDescent="0.25">
      <c r="A1389" s="194" t="s">
        <v>1161</v>
      </c>
      <c r="B1389" s="194" t="s">
        <v>139</v>
      </c>
      <c r="D1389" s="194" t="s">
        <v>813</v>
      </c>
      <c r="H1389" s="194" t="s">
        <v>1167</v>
      </c>
      <c r="J1389" s="195">
        <v>888889</v>
      </c>
    </row>
    <row r="1390" spans="1:11" x14ac:dyDescent="0.25">
      <c r="A1390" s="194" t="s">
        <v>1161</v>
      </c>
      <c r="B1390" s="194" t="s">
        <v>139</v>
      </c>
      <c r="D1390" s="194" t="s">
        <v>813</v>
      </c>
      <c r="H1390" s="194" t="s">
        <v>1168</v>
      </c>
      <c r="J1390" s="195">
        <v>450000</v>
      </c>
    </row>
    <row r="1391" spans="1:11" x14ac:dyDescent="0.25">
      <c r="A1391" s="194" t="s">
        <v>1161</v>
      </c>
      <c r="B1391" s="194" t="s">
        <v>139</v>
      </c>
      <c r="D1391" s="194" t="s">
        <v>813</v>
      </c>
      <c r="H1391" s="194" t="s">
        <v>1169</v>
      </c>
      <c r="J1391" s="195">
        <v>2222222</v>
      </c>
    </row>
    <row r="1392" spans="1:11" x14ac:dyDescent="0.25">
      <c r="A1392" s="194" t="s">
        <v>1157</v>
      </c>
      <c r="B1392" s="194" t="s">
        <v>140</v>
      </c>
      <c r="D1392" s="194" t="s">
        <v>667</v>
      </c>
      <c r="H1392" s="194" t="s">
        <v>1170</v>
      </c>
      <c r="J1392" s="195">
        <v>222222</v>
      </c>
    </row>
    <row r="1393" spans="1:11" x14ac:dyDescent="0.25">
      <c r="A1393" s="194" t="s">
        <v>1159</v>
      </c>
      <c r="B1393" s="194" t="s">
        <v>138</v>
      </c>
      <c r="D1393" s="194" t="s">
        <v>667</v>
      </c>
      <c r="H1393" s="194" t="s">
        <v>1171</v>
      </c>
      <c r="J1393" s="195">
        <v>560000</v>
      </c>
    </row>
    <row r="1394" spans="1:11" x14ac:dyDescent="0.25">
      <c r="A1394" s="194" t="s">
        <v>1136</v>
      </c>
      <c r="B1394" s="194" t="s">
        <v>227</v>
      </c>
      <c r="D1394" s="194" t="s">
        <v>667</v>
      </c>
      <c r="H1394" s="194" t="s">
        <v>1172</v>
      </c>
      <c r="J1394" s="195">
        <v>222222</v>
      </c>
    </row>
    <row r="1395" spans="1:11" x14ac:dyDescent="0.25">
      <c r="A1395" s="194" t="s">
        <v>1173</v>
      </c>
      <c r="B1395" s="194" t="s">
        <v>75</v>
      </c>
      <c r="D1395" s="194" t="s">
        <v>813</v>
      </c>
      <c r="H1395" s="194" t="s">
        <v>1174</v>
      </c>
      <c r="J1395" s="195">
        <v>100000</v>
      </c>
    </row>
    <row r="1396" spans="1:11" x14ac:dyDescent="0.25">
      <c r="A1396" s="194" t="s">
        <v>38</v>
      </c>
      <c r="B1396" s="194" t="s">
        <v>39</v>
      </c>
      <c r="H1396" s="194" t="s">
        <v>1175</v>
      </c>
      <c r="K1396" s="195">
        <v>8158700</v>
      </c>
    </row>
    <row r="1397" spans="1:11" x14ac:dyDescent="0.25">
      <c r="A1397" s="194" t="s">
        <v>38</v>
      </c>
      <c r="B1397" s="194" t="s">
        <v>39</v>
      </c>
      <c r="H1397" s="194" t="s">
        <v>1175</v>
      </c>
      <c r="K1397" s="195">
        <v>100000</v>
      </c>
    </row>
    <row r="1398" spans="1:11" x14ac:dyDescent="0.25">
      <c r="A1398" s="194" t="s">
        <v>54</v>
      </c>
      <c r="B1398" s="194" t="s">
        <v>55</v>
      </c>
      <c r="H1398" s="194" t="s">
        <v>1176</v>
      </c>
      <c r="K1398" s="195">
        <v>906522</v>
      </c>
    </row>
    <row r="1399" spans="1:11" x14ac:dyDescent="0.25">
      <c r="A1399" s="190" t="s">
        <v>1177</v>
      </c>
      <c r="J1399" s="195">
        <v>9165222</v>
      </c>
      <c r="K1399" s="195">
        <v>9165222</v>
      </c>
    </row>
    <row r="1402" spans="1:11" x14ac:dyDescent="0.25">
      <c r="A1402" s="190" t="s">
        <v>1178</v>
      </c>
      <c r="D1402" s="191" t="s">
        <v>642</v>
      </c>
      <c r="E1402" s="190" t="s">
        <v>1063</v>
      </c>
    </row>
    <row r="1403" spans="1:11" x14ac:dyDescent="0.25">
      <c r="A1403" s="192" t="s">
        <v>109</v>
      </c>
      <c r="B1403" s="192" t="s">
        <v>110</v>
      </c>
      <c r="D1403" s="188" t="s">
        <v>644</v>
      </c>
      <c r="E1403" s="192" t="s">
        <v>86</v>
      </c>
      <c r="F1403" s="193" t="s">
        <v>645</v>
      </c>
      <c r="G1403" s="192" t="s">
        <v>646</v>
      </c>
      <c r="H1403" s="192" t="s">
        <v>298</v>
      </c>
      <c r="J1403" s="193" t="s">
        <v>647</v>
      </c>
      <c r="K1403" s="193" t="s">
        <v>648</v>
      </c>
    </row>
    <row r="1406" spans="1:11" x14ac:dyDescent="0.25">
      <c r="A1406" s="194" t="s">
        <v>40</v>
      </c>
      <c r="B1406" s="194" t="s">
        <v>41</v>
      </c>
      <c r="E1406" s="194" t="s">
        <v>412</v>
      </c>
      <c r="F1406" s="196">
        <v>201701</v>
      </c>
      <c r="H1406" s="194" t="s">
        <v>581</v>
      </c>
      <c r="K1406" s="195">
        <v>759743</v>
      </c>
    </row>
    <row r="1407" spans="1:11" x14ac:dyDescent="0.25">
      <c r="A1407" s="194" t="s">
        <v>40</v>
      </c>
      <c r="B1407" s="194" t="s">
        <v>41</v>
      </c>
      <c r="E1407" s="194" t="s">
        <v>412</v>
      </c>
      <c r="F1407" s="196">
        <v>201701</v>
      </c>
      <c r="H1407" s="194" t="s">
        <v>573</v>
      </c>
      <c r="K1407" s="195">
        <v>798532</v>
      </c>
    </row>
    <row r="1408" spans="1:11" x14ac:dyDescent="0.25">
      <c r="A1408" s="194" t="s">
        <v>40</v>
      </c>
      <c r="B1408" s="194" t="s">
        <v>41</v>
      </c>
      <c r="E1408" s="194" t="s">
        <v>412</v>
      </c>
      <c r="F1408" s="196">
        <v>201701</v>
      </c>
      <c r="H1408" s="194" t="s">
        <v>604</v>
      </c>
      <c r="K1408" s="195">
        <v>1201548</v>
      </c>
    </row>
    <row r="1409" spans="1:11" x14ac:dyDescent="0.25">
      <c r="A1409" s="194" t="s">
        <v>40</v>
      </c>
      <c r="B1409" s="194" t="s">
        <v>41</v>
      </c>
      <c r="E1409" s="194" t="s">
        <v>412</v>
      </c>
      <c r="F1409" s="196">
        <v>201701</v>
      </c>
      <c r="H1409" s="194" t="s">
        <v>602</v>
      </c>
      <c r="K1409" s="195">
        <v>1200174</v>
      </c>
    </row>
    <row r="1410" spans="1:11" x14ac:dyDescent="0.25">
      <c r="A1410" s="194" t="s">
        <v>40</v>
      </c>
      <c r="B1410" s="194" t="s">
        <v>41</v>
      </c>
      <c r="E1410" s="194" t="s">
        <v>412</v>
      </c>
      <c r="F1410" s="196">
        <v>201701</v>
      </c>
      <c r="H1410" s="194" t="s">
        <v>591</v>
      </c>
      <c r="K1410" s="195">
        <v>1003927</v>
      </c>
    </row>
    <row r="1411" spans="1:11" x14ac:dyDescent="0.25">
      <c r="A1411" s="194" t="s">
        <v>40</v>
      </c>
      <c r="B1411" s="194" t="s">
        <v>41</v>
      </c>
      <c r="E1411" s="194" t="s">
        <v>412</v>
      </c>
      <c r="F1411" s="196">
        <v>201701</v>
      </c>
      <c r="H1411" s="194" t="s">
        <v>579</v>
      </c>
      <c r="K1411" s="195">
        <v>213470</v>
      </c>
    </row>
    <row r="1412" spans="1:11" x14ac:dyDescent="0.25">
      <c r="A1412" s="194" t="s">
        <v>40</v>
      </c>
      <c r="B1412" s="194" t="s">
        <v>41</v>
      </c>
      <c r="E1412" s="194" t="s">
        <v>412</v>
      </c>
      <c r="F1412" s="196">
        <v>201701</v>
      </c>
      <c r="H1412" s="194" t="s">
        <v>575</v>
      </c>
      <c r="K1412" s="195">
        <v>618237</v>
      </c>
    </row>
    <row r="1413" spans="1:11" x14ac:dyDescent="0.25">
      <c r="A1413" s="194" t="s">
        <v>40</v>
      </c>
      <c r="B1413" s="194" t="s">
        <v>41</v>
      </c>
      <c r="E1413" s="194" t="s">
        <v>412</v>
      </c>
      <c r="F1413" s="196">
        <v>201701</v>
      </c>
      <c r="H1413" s="194" t="s">
        <v>589</v>
      </c>
      <c r="K1413" s="195">
        <v>626170</v>
      </c>
    </row>
    <row r="1414" spans="1:11" x14ac:dyDescent="0.25">
      <c r="A1414" s="194" t="s">
        <v>40</v>
      </c>
      <c r="B1414" s="194" t="s">
        <v>41</v>
      </c>
      <c r="E1414" s="194" t="s">
        <v>412</v>
      </c>
      <c r="F1414" s="196">
        <v>201701</v>
      </c>
      <c r="H1414" s="194" t="s">
        <v>585</v>
      </c>
      <c r="K1414" s="195">
        <v>295840</v>
      </c>
    </row>
    <row r="1415" spans="1:11" x14ac:dyDescent="0.25">
      <c r="A1415" s="194" t="s">
        <v>40</v>
      </c>
      <c r="B1415" s="194" t="s">
        <v>41</v>
      </c>
      <c r="E1415" s="194" t="s">
        <v>412</v>
      </c>
      <c r="F1415" s="196">
        <v>201701</v>
      </c>
      <c r="H1415" s="194" t="s">
        <v>569</v>
      </c>
      <c r="K1415" s="195">
        <v>416442</v>
      </c>
    </row>
    <row r="1416" spans="1:11" x14ac:dyDescent="0.25">
      <c r="A1416" s="194" t="s">
        <v>40</v>
      </c>
      <c r="B1416" s="194" t="s">
        <v>41</v>
      </c>
      <c r="E1416" s="194" t="s">
        <v>412</v>
      </c>
      <c r="F1416" s="196">
        <v>201701</v>
      </c>
      <c r="H1416" s="194" t="s">
        <v>1179</v>
      </c>
      <c r="K1416" s="195">
        <v>498820</v>
      </c>
    </row>
    <row r="1417" spans="1:11" x14ac:dyDescent="0.25">
      <c r="A1417" s="194" t="s">
        <v>40</v>
      </c>
      <c r="B1417" s="194" t="s">
        <v>41</v>
      </c>
      <c r="E1417" s="194" t="s">
        <v>412</v>
      </c>
      <c r="F1417" s="196">
        <v>201701</v>
      </c>
      <c r="H1417" s="194" t="s">
        <v>598</v>
      </c>
      <c r="K1417" s="195">
        <v>247339</v>
      </c>
    </row>
    <row r="1418" spans="1:11" x14ac:dyDescent="0.25">
      <c r="A1418" s="194" t="s">
        <v>657</v>
      </c>
      <c r="B1418" s="194" t="s">
        <v>144</v>
      </c>
      <c r="E1418" s="194" t="s">
        <v>412</v>
      </c>
      <c r="F1418" s="196">
        <v>201701</v>
      </c>
      <c r="H1418" s="194" t="s">
        <v>618</v>
      </c>
      <c r="K1418" s="195">
        <v>5000</v>
      </c>
    </row>
    <row r="1419" spans="1:11" x14ac:dyDescent="0.25">
      <c r="A1419" s="194" t="s">
        <v>657</v>
      </c>
      <c r="B1419" s="194" t="s">
        <v>144</v>
      </c>
      <c r="E1419" s="194" t="s">
        <v>412</v>
      </c>
      <c r="F1419" s="196">
        <v>201701</v>
      </c>
      <c r="H1419" s="194" t="s">
        <v>616</v>
      </c>
      <c r="K1419" s="195">
        <v>5000</v>
      </c>
    </row>
    <row r="1420" spans="1:11" x14ac:dyDescent="0.25">
      <c r="A1420" s="194" t="s">
        <v>657</v>
      </c>
      <c r="B1420" s="194" t="s">
        <v>144</v>
      </c>
      <c r="E1420" s="194" t="s">
        <v>412</v>
      </c>
      <c r="F1420" s="196">
        <v>201701</v>
      </c>
      <c r="H1420" s="194" t="s">
        <v>611</v>
      </c>
      <c r="K1420" s="195">
        <v>5000</v>
      </c>
    </row>
    <row r="1421" spans="1:11" x14ac:dyDescent="0.25">
      <c r="A1421" s="194" t="s">
        <v>657</v>
      </c>
      <c r="B1421" s="194" t="s">
        <v>144</v>
      </c>
      <c r="E1421" s="194" t="s">
        <v>412</v>
      </c>
      <c r="F1421" s="196">
        <v>201701</v>
      </c>
      <c r="H1421" s="194" t="s">
        <v>621</v>
      </c>
      <c r="K1421" s="195">
        <v>5000</v>
      </c>
    </row>
    <row r="1422" spans="1:11" x14ac:dyDescent="0.25">
      <c r="A1422" s="194" t="s">
        <v>42</v>
      </c>
      <c r="B1422" s="194" t="s">
        <v>43</v>
      </c>
      <c r="H1422" s="194" t="s">
        <v>1180</v>
      </c>
      <c r="K1422" s="195">
        <v>127007</v>
      </c>
    </row>
    <row r="1423" spans="1:11" x14ac:dyDescent="0.25">
      <c r="A1423" s="194" t="s">
        <v>42</v>
      </c>
      <c r="B1423" s="194" t="s">
        <v>43</v>
      </c>
      <c r="H1423" s="194" t="s">
        <v>1181</v>
      </c>
      <c r="K1423" s="195">
        <v>378911</v>
      </c>
    </row>
    <row r="1424" spans="1:11" x14ac:dyDescent="0.25">
      <c r="A1424" s="194" t="s">
        <v>42</v>
      </c>
      <c r="B1424" s="194" t="s">
        <v>43</v>
      </c>
      <c r="H1424" s="194" t="s">
        <v>1182</v>
      </c>
      <c r="K1424" s="195">
        <v>271047</v>
      </c>
    </row>
    <row r="1425" spans="1:11" x14ac:dyDescent="0.25">
      <c r="A1425" s="194" t="s">
        <v>42</v>
      </c>
      <c r="B1425" s="194" t="s">
        <v>43</v>
      </c>
      <c r="H1425" s="194" t="s">
        <v>1183</v>
      </c>
      <c r="K1425" s="195">
        <v>253207</v>
      </c>
    </row>
    <row r="1426" spans="1:11" x14ac:dyDescent="0.25">
      <c r="A1426" s="194" t="s">
        <v>42</v>
      </c>
      <c r="B1426" s="194" t="s">
        <v>43</v>
      </c>
      <c r="H1426" s="194" t="s">
        <v>1184</v>
      </c>
      <c r="K1426" s="195">
        <v>164325</v>
      </c>
    </row>
    <row r="1427" spans="1:11" x14ac:dyDescent="0.25">
      <c r="A1427" s="194" t="s">
        <v>42</v>
      </c>
      <c r="B1427" s="194" t="s">
        <v>43</v>
      </c>
      <c r="H1427" s="194" t="s">
        <v>1185</v>
      </c>
      <c r="K1427" s="195">
        <v>99949</v>
      </c>
    </row>
    <row r="1428" spans="1:11" x14ac:dyDescent="0.25">
      <c r="A1428" s="194" t="s">
        <v>42</v>
      </c>
      <c r="B1428" s="194" t="s">
        <v>43</v>
      </c>
      <c r="H1428" s="194" t="s">
        <v>1186</v>
      </c>
      <c r="K1428" s="195">
        <v>4984</v>
      </c>
    </row>
    <row r="1429" spans="1:11" x14ac:dyDescent="0.25">
      <c r="A1429" s="194" t="s">
        <v>42</v>
      </c>
      <c r="B1429" s="194" t="s">
        <v>43</v>
      </c>
      <c r="H1429" s="194" t="s">
        <v>1187</v>
      </c>
      <c r="K1429" s="195">
        <v>11241</v>
      </c>
    </row>
    <row r="1430" spans="1:11" x14ac:dyDescent="0.25">
      <c r="A1430" s="194" t="s">
        <v>42</v>
      </c>
      <c r="B1430" s="194" t="s">
        <v>43</v>
      </c>
      <c r="H1430" s="194" t="s">
        <v>1188</v>
      </c>
      <c r="K1430" s="195">
        <v>7495</v>
      </c>
    </row>
    <row r="1431" spans="1:11" x14ac:dyDescent="0.25">
      <c r="A1431" s="194" t="s">
        <v>42</v>
      </c>
      <c r="B1431" s="194" t="s">
        <v>43</v>
      </c>
      <c r="H1431" s="194" t="s">
        <v>1189</v>
      </c>
      <c r="K1431" s="195">
        <v>8969</v>
      </c>
    </row>
    <row r="1432" spans="1:11" x14ac:dyDescent="0.25">
      <c r="A1432" s="194" t="s">
        <v>42</v>
      </c>
      <c r="B1432" s="194" t="s">
        <v>43</v>
      </c>
      <c r="H1432" s="194" t="s">
        <v>1190</v>
      </c>
      <c r="K1432" s="195">
        <v>6423</v>
      </c>
    </row>
    <row r="1433" spans="1:11" x14ac:dyDescent="0.25">
      <c r="A1433" s="194" t="s">
        <v>44</v>
      </c>
      <c r="B1433" s="194" t="s">
        <v>45</v>
      </c>
      <c r="H1433" s="194" t="s">
        <v>1191</v>
      </c>
      <c r="K1433" s="195">
        <v>63216</v>
      </c>
    </row>
    <row r="1434" spans="1:11" x14ac:dyDescent="0.25">
      <c r="A1434" s="194" t="s">
        <v>44</v>
      </c>
      <c r="B1434" s="194" t="s">
        <v>45</v>
      </c>
      <c r="H1434" s="194" t="s">
        <v>1192</v>
      </c>
      <c r="K1434" s="195">
        <v>193071</v>
      </c>
    </row>
    <row r="1435" spans="1:11" x14ac:dyDescent="0.25">
      <c r="A1435" s="194" t="s">
        <v>44</v>
      </c>
      <c r="B1435" s="194" t="s">
        <v>45</v>
      </c>
      <c r="H1435" s="194" t="s">
        <v>1193</v>
      </c>
      <c r="K1435" s="195">
        <v>104638</v>
      </c>
    </row>
    <row r="1436" spans="1:11" x14ac:dyDescent="0.25">
      <c r="A1436" s="194" t="s">
        <v>46</v>
      </c>
      <c r="B1436" s="194" t="s">
        <v>47</v>
      </c>
      <c r="H1436" s="194" t="s">
        <v>1194</v>
      </c>
      <c r="K1436" s="195">
        <v>118458</v>
      </c>
    </row>
    <row r="1437" spans="1:11" x14ac:dyDescent="0.25">
      <c r="A1437" s="194" t="s">
        <v>48</v>
      </c>
      <c r="B1437" s="194" t="s">
        <v>49</v>
      </c>
      <c r="H1437" s="194" t="s">
        <v>1195</v>
      </c>
      <c r="K1437" s="195">
        <v>25289</v>
      </c>
    </row>
    <row r="1438" spans="1:11" x14ac:dyDescent="0.25">
      <c r="A1438" s="194" t="s">
        <v>50</v>
      </c>
      <c r="B1438" s="194" t="s">
        <v>51</v>
      </c>
      <c r="H1438" s="194" t="s">
        <v>1196</v>
      </c>
      <c r="K1438" s="195">
        <v>269752</v>
      </c>
    </row>
    <row r="1439" spans="1:11" x14ac:dyDescent="0.25">
      <c r="A1439" s="194" t="s">
        <v>56</v>
      </c>
      <c r="B1439" s="194" t="s">
        <v>57</v>
      </c>
      <c r="H1439" s="194" t="s">
        <v>1197</v>
      </c>
      <c r="K1439" s="195">
        <v>69352</v>
      </c>
    </row>
    <row r="1440" spans="1:11" x14ac:dyDescent="0.25">
      <c r="A1440" s="194" t="s">
        <v>1198</v>
      </c>
      <c r="B1440" s="194" t="s">
        <v>64</v>
      </c>
      <c r="D1440" s="194" t="s">
        <v>813</v>
      </c>
      <c r="H1440" s="194" t="s">
        <v>1199</v>
      </c>
      <c r="J1440" s="195">
        <v>7922515</v>
      </c>
    </row>
    <row r="1441" spans="1:11" x14ac:dyDescent="0.25">
      <c r="A1441" s="194" t="s">
        <v>1200</v>
      </c>
      <c r="B1441" s="194" t="s">
        <v>65</v>
      </c>
      <c r="D1441" s="194" t="s">
        <v>813</v>
      </c>
      <c r="H1441" s="194" t="s">
        <v>1199</v>
      </c>
      <c r="J1441" s="195">
        <v>1260298</v>
      </c>
    </row>
    <row r="1442" spans="1:11" x14ac:dyDescent="0.25">
      <c r="A1442" s="194" t="s">
        <v>1201</v>
      </c>
      <c r="B1442" s="194" t="s">
        <v>66</v>
      </c>
      <c r="D1442" s="194" t="s">
        <v>813</v>
      </c>
      <c r="H1442" s="194" t="s">
        <v>1199</v>
      </c>
      <c r="J1442" s="195">
        <v>497000</v>
      </c>
    </row>
    <row r="1443" spans="1:11" x14ac:dyDescent="0.25">
      <c r="A1443" s="194" t="s">
        <v>1202</v>
      </c>
      <c r="B1443" s="194" t="s">
        <v>67</v>
      </c>
      <c r="D1443" s="194" t="s">
        <v>813</v>
      </c>
      <c r="H1443" s="194" t="s">
        <v>1203</v>
      </c>
      <c r="J1443" s="195">
        <v>19936</v>
      </c>
    </row>
    <row r="1444" spans="1:11" x14ac:dyDescent="0.25">
      <c r="A1444" s="194" t="s">
        <v>1202</v>
      </c>
      <c r="B1444" s="194" t="s">
        <v>67</v>
      </c>
      <c r="D1444" s="194" t="s">
        <v>813</v>
      </c>
      <c r="H1444" s="194" t="s">
        <v>1204</v>
      </c>
      <c r="J1444" s="195">
        <v>50686</v>
      </c>
    </row>
    <row r="1445" spans="1:11" x14ac:dyDescent="0.25">
      <c r="A1445" s="194" t="s">
        <v>1202</v>
      </c>
      <c r="B1445" s="194" t="s">
        <v>67</v>
      </c>
      <c r="D1445" s="194" t="s">
        <v>813</v>
      </c>
      <c r="H1445" s="194" t="s">
        <v>1205</v>
      </c>
      <c r="J1445" s="195">
        <v>35462</v>
      </c>
    </row>
    <row r="1446" spans="1:11" x14ac:dyDescent="0.25">
      <c r="A1446" s="194" t="s">
        <v>1202</v>
      </c>
      <c r="B1446" s="194" t="s">
        <v>67</v>
      </c>
      <c r="D1446" s="194" t="s">
        <v>813</v>
      </c>
      <c r="H1446" s="194" t="s">
        <v>1206</v>
      </c>
      <c r="J1446" s="195">
        <v>35876</v>
      </c>
    </row>
    <row r="1447" spans="1:11" x14ac:dyDescent="0.25">
      <c r="A1447" s="194" t="s">
        <v>1202</v>
      </c>
      <c r="B1447" s="194" t="s">
        <v>67</v>
      </c>
      <c r="D1447" s="194" t="s">
        <v>813</v>
      </c>
      <c r="H1447" s="194" t="s">
        <v>1207</v>
      </c>
      <c r="J1447" s="195">
        <v>25692</v>
      </c>
    </row>
    <row r="1448" spans="1:11" x14ac:dyDescent="0.25">
      <c r="A1448" s="194" t="s">
        <v>1202</v>
      </c>
      <c r="B1448" s="194" t="s">
        <v>67</v>
      </c>
      <c r="D1448" s="194" t="s">
        <v>813</v>
      </c>
      <c r="H1448" s="194" t="s">
        <v>1208</v>
      </c>
      <c r="J1448" s="195">
        <v>11712</v>
      </c>
    </row>
    <row r="1449" spans="1:11" x14ac:dyDescent="0.25">
      <c r="A1449" s="194" t="s">
        <v>1202</v>
      </c>
      <c r="B1449" s="194" t="s">
        <v>67</v>
      </c>
      <c r="D1449" s="194" t="s">
        <v>813</v>
      </c>
      <c r="H1449" s="194" t="s">
        <v>1209</v>
      </c>
      <c r="J1449" s="195">
        <v>36499</v>
      </c>
    </row>
    <row r="1450" spans="1:11" x14ac:dyDescent="0.25">
      <c r="A1450" s="194" t="s">
        <v>1202</v>
      </c>
      <c r="B1450" s="194" t="s">
        <v>67</v>
      </c>
      <c r="D1450" s="194" t="s">
        <v>813</v>
      </c>
      <c r="H1450" s="194" t="s">
        <v>1210</v>
      </c>
      <c r="J1450" s="195">
        <v>27272</v>
      </c>
    </row>
    <row r="1451" spans="1:11" x14ac:dyDescent="0.25">
      <c r="A1451" s="194" t="s">
        <v>1202</v>
      </c>
      <c r="B1451" s="194" t="s">
        <v>67</v>
      </c>
      <c r="D1451" s="194" t="s">
        <v>813</v>
      </c>
      <c r="H1451" s="194" t="s">
        <v>1211</v>
      </c>
      <c r="J1451" s="195">
        <v>21077</v>
      </c>
    </row>
    <row r="1452" spans="1:11" x14ac:dyDescent="0.25">
      <c r="A1452" s="194" t="s">
        <v>1202</v>
      </c>
      <c r="B1452" s="194" t="s">
        <v>67</v>
      </c>
      <c r="D1452" s="194" t="s">
        <v>813</v>
      </c>
      <c r="H1452" s="194" t="s">
        <v>1212</v>
      </c>
      <c r="J1452" s="195">
        <v>15094</v>
      </c>
    </row>
    <row r="1453" spans="1:11" x14ac:dyDescent="0.25">
      <c r="A1453" s="194" t="s">
        <v>1202</v>
      </c>
      <c r="B1453" s="194" t="s">
        <v>67</v>
      </c>
      <c r="D1453" s="194" t="s">
        <v>813</v>
      </c>
      <c r="H1453" s="194" t="s">
        <v>1213</v>
      </c>
      <c r="J1453" s="195">
        <v>118458</v>
      </c>
    </row>
    <row r="1454" spans="1:11" x14ac:dyDescent="0.25">
      <c r="A1454" s="194" t="s">
        <v>829</v>
      </c>
      <c r="B1454" s="194" t="s">
        <v>77</v>
      </c>
      <c r="D1454" s="194" t="s">
        <v>813</v>
      </c>
      <c r="H1454" s="194" t="s">
        <v>1214</v>
      </c>
      <c r="K1454" s="195">
        <v>1</v>
      </c>
    </row>
    <row r="1455" spans="1:11" x14ac:dyDescent="0.25">
      <c r="A1455" s="190" t="s">
        <v>1215</v>
      </c>
      <c r="J1455" s="195">
        <v>10077577</v>
      </c>
      <c r="K1455" s="195">
        <v>10077577</v>
      </c>
    </row>
    <row r="1458" spans="1:11" x14ac:dyDescent="0.25">
      <c r="A1458" s="190" t="s">
        <v>1216</v>
      </c>
      <c r="D1458" s="191" t="s">
        <v>642</v>
      </c>
      <c r="E1458" s="190" t="s">
        <v>1063</v>
      </c>
    </row>
    <row r="1459" spans="1:11" x14ac:dyDescent="0.25">
      <c r="A1459" s="192" t="s">
        <v>109</v>
      </c>
      <c r="B1459" s="192" t="s">
        <v>110</v>
      </c>
      <c r="D1459" s="188" t="s">
        <v>644</v>
      </c>
      <c r="E1459" s="192" t="s">
        <v>86</v>
      </c>
      <c r="F1459" s="193" t="s">
        <v>645</v>
      </c>
      <c r="G1459" s="192" t="s">
        <v>646</v>
      </c>
      <c r="H1459" s="192" t="s">
        <v>298</v>
      </c>
      <c r="J1459" s="193" t="s">
        <v>647</v>
      </c>
      <c r="K1459" s="193" t="s">
        <v>648</v>
      </c>
    </row>
    <row r="1462" spans="1:11" x14ac:dyDescent="0.25">
      <c r="A1462" s="194" t="s">
        <v>24</v>
      </c>
      <c r="B1462" s="194" t="s">
        <v>25</v>
      </c>
      <c r="H1462" s="194" t="s">
        <v>608</v>
      </c>
      <c r="J1462" s="195">
        <v>40000</v>
      </c>
    </row>
    <row r="1463" spans="1:11" x14ac:dyDescent="0.25">
      <c r="A1463" s="194" t="s">
        <v>657</v>
      </c>
      <c r="B1463" s="194" t="s">
        <v>144</v>
      </c>
      <c r="E1463" s="194" t="s">
        <v>412</v>
      </c>
      <c r="F1463" s="196">
        <v>201702</v>
      </c>
      <c r="H1463" s="194" t="s">
        <v>608</v>
      </c>
      <c r="K1463" s="195">
        <v>40000</v>
      </c>
    </row>
    <row r="1464" spans="1:11" x14ac:dyDescent="0.25">
      <c r="A1464" s="194" t="s">
        <v>44</v>
      </c>
      <c r="B1464" s="194" t="s">
        <v>45</v>
      </c>
      <c r="H1464" s="194" t="s">
        <v>1217</v>
      </c>
      <c r="K1464" s="195">
        <v>3338</v>
      </c>
    </row>
    <row r="1465" spans="1:11" x14ac:dyDescent="0.25">
      <c r="A1465" s="194" t="s">
        <v>1218</v>
      </c>
      <c r="B1465" s="194" t="s">
        <v>164</v>
      </c>
      <c r="D1465" s="194" t="s">
        <v>667</v>
      </c>
      <c r="H1465" s="194" t="s">
        <v>1217</v>
      </c>
      <c r="J1465" s="195">
        <v>3338</v>
      </c>
    </row>
    <row r="1466" spans="1:11" x14ac:dyDescent="0.25">
      <c r="A1466" s="194" t="s">
        <v>997</v>
      </c>
      <c r="B1466" s="194" t="s">
        <v>226</v>
      </c>
      <c r="H1466" s="194" t="s">
        <v>1219</v>
      </c>
      <c r="K1466" s="195">
        <v>269752</v>
      </c>
    </row>
    <row r="1467" spans="1:11" x14ac:dyDescent="0.25">
      <c r="A1467" s="194" t="s">
        <v>50</v>
      </c>
      <c r="B1467" s="194" t="s">
        <v>51</v>
      </c>
      <c r="H1467" s="194" t="s">
        <v>1219</v>
      </c>
      <c r="J1467" s="195">
        <v>269752</v>
      </c>
    </row>
    <row r="1468" spans="1:11" x14ac:dyDescent="0.25">
      <c r="A1468" s="190" t="s">
        <v>1220</v>
      </c>
      <c r="J1468" s="195">
        <v>313090</v>
      </c>
      <c r="K1468" s="195">
        <v>313090</v>
      </c>
    </row>
    <row r="1471" spans="1:11" x14ac:dyDescent="0.25">
      <c r="A1471" s="190" t="s">
        <v>1221</v>
      </c>
      <c r="D1471" s="191" t="s">
        <v>663</v>
      </c>
      <c r="E1471" s="190" t="s">
        <v>1063</v>
      </c>
    </row>
    <row r="1472" spans="1:11" x14ac:dyDescent="0.25">
      <c r="A1472" s="192" t="s">
        <v>109</v>
      </c>
      <c r="B1472" s="192" t="s">
        <v>110</v>
      </c>
      <c r="D1472" s="188" t="s">
        <v>644</v>
      </c>
      <c r="E1472" s="192" t="s">
        <v>86</v>
      </c>
      <c r="F1472" s="193" t="s">
        <v>645</v>
      </c>
      <c r="G1472" s="192" t="s">
        <v>646</v>
      </c>
      <c r="H1472" s="192" t="s">
        <v>298</v>
      </c>
      <c r="J1472" s="193" t="s">
        <v>647</v>
      </c>
      <c r="K1472" s="193" t="s">
        <v>648</v>
      </c>
    </row>
    <row r="1475" spans="1:11" x14ac:dyDescent="0.25">
      <c r="A1475" s="194" t="s">
        <v>651</v>
      </c>
      <c r="B1475" s="194" t="s">
        <v>141</v>
      </c>
      <c r="F1475" s="196">
        <v>201660</v>
      </c>
      <c r="H1475" s="194" t="s">
        <v>1222</v>
      </c>
      <c r="J1475" s="195">
        <v>1300</v>
      </c>
    </row>
    <row r="1476" spans="1:11" x14ac:dyDescent="0.25">
      <c r="A1476" s="194" t="s">
        <v>15</v>
      </c>
      <c r="B1476" s="194" t="s">
        <v>16</v>
      </c>
      <c r="E1476" s="194" t="s">
        <v>412</v>
      </c>
      <c r="F1476" s="196">
        <v>201660</v>
      </c>
      <c r="H1476" s="194" t="s">
        <v>1222</v>
      </c>
      <c r="K1476" s="195">
        <v>1300</v>
      </c>
    </row>
    <row r="1477" spans="1:11" x14ac:dyDescent="0.25">
      <c r="A1477" s="190" t="s">
        <v>1223</v>
      </c>
      <c r="J1477" s="195">
        <v>1300</v>
      </c>
      <c r="K1477" s="195">
        <v>1300</v>
      </c>
    </row>
    <row r="1480" spans="1:11" x14ac:dyDescent="0.25">
      <c r="A1480" s="190" t="s">
        <v>1224</v>
      </c>
      <c r="D1480" s="191" t="s">
        <v>642</v>
      </c>
      <c r="E1480" s="190" t="s">
        <v>1063</v>
      </c>
    </row>
    <row r="1481" spans="1:11" x14ac:dyDescent="0.25">
      <c r="A1481" s="192" t="s">
        <v>109</v>
      </c>
      <c r="B1481" s="192" t="s">
        <v>110</v>
      </c>
      <c r="D1481" s="188" t="s">
        <v>644</v>
      </c>
      <c r="E1481" s="192" t="s">
        <v>86</v>
      </c>
      <c r="F1481" s="193" t="s">
        <v>645</v>
      </c>
      <c r="G1481" s="192" t="s">
        <v>646</v>
      </c>
      <c r="H1481" s="192" t="s">
        <v>298</v>
      </c>
      <c r="J1481" s="193" t="s">
        <v>647</v>
      </c>
      <c r="K1481" s="193" t="s">
        <v>648</v>
      </c>
    </row>
    <row r="1484" spans="1:11" x14ac:dyDescent="0.25">
      <c r="A1484" s="194" t="s">
        <v>36</v>
      </c>
      <c r="B1484" s="194" t="s">
        <v>37</v>
      </c>
      <c r="E1484" s="194" t="s">
        <v>443</v>
      </c>
      <c r="F1484" s="196">
        <v>9355936</v>
      </c>
      <c r="H1484" s="194" t="s">
        <v>1225</v>
      </c>
      <c r="J1484" s="195">
        <v>44101</v>
      </c>
    </row>
    <row r="1485" spans="1:11" x14ac:dyDescent="0.25">
      <c r="A1485" s="194" t="s">
        <v>655</v>
      </c>
      <c r="B1485" s="194" t="s">
        <v>120</v>
      </c>
      <c r="E1485" s="194" t="s">
        <v>443</v>
      </c>
      <c r="F1485" s="196">
        <v>1</v>
      </c>
      <c r="H1485" s="194" t="s">
        <v>1226</v>
      </c>
      <c r="K1485" s="195">
        <v>44101</v>
      </c>
    </row>
    <row r="1486" spans="1:11" x14ac:dyDescent="0.25">
      <c r="A1486" s="190" t="s">
        <v>1227</v>
      </c>
      <c r="J1486" s="195">
        <v>44101</v>
      </c>
      <c r="K1486" s="195">
        <v>44101</v>
      </c>
    </row>
    <row r="1489" spans="1:11" x14ac:dyDescent="0.25">
      <c r="A1489" s="190" t="s">
        <v>1228</v>
      </c>
      <c r="D1489" s="191" t="s">
        <v>642</v>
      </c>
      <c r="E1489" s="190" t="s">
        <v>1063</v>
      </c>
    </row>
    <row r="1490" spans="1:11" x14ac:dyDescent="0.25">
      <c r="A1490" s="192" t="s">
        <v>109</v>
      </c>
      <c r="B1490" s="192" t="s">
        <v>110</v>
      </c>
      <c r="D1490" s="188" t="s">
        <v>644</v>
      </c>
      <c r="E1490" s="192" t="s">
        <v>86</v>
      </c>
      <c r="F1490" s="193" t="s">
        <v>645</v>
      </c>
      <c r="G1490" s="192" t="s">
        <v>646</v>
      </c>
      <c r="H1490" s="192" t="s">
        <v>298</v>
      </c>
      <c r="J1490" s="193" t="s">
        <v>647</v>
      </c>
      <c r="K1490" s="193" t="s">
        <v>648</v>
      </c>
    </row>
    <row r="1493" spans="1:11" x14ac:dyDescent="0.25">
      <c r="A1493" s="194" t="s">
        <v>38</v>
      </c>
      <c r="B1493" s="194" t="s">
        <v>39</v>
      </c>
      <c r="E1493" s="194" t="s">
        <v>441</v>
      </c>
      <c r="F1493" s="196">
        <v>81</v>
      </c>
      <c r="H1493" s="194" t="s">
        <v>1229</v>
      </c>
      <c r="J1493" s="195">
        <v>2000000</v>
      </c>
    </row>
    <row r="1494" spans="1:11" x14ac:dyDescent="0.25">
      <c r="A1494" s="194" t="s">
        <v>20</v>
      </c>
      <c r="B1494" s="194" t="s">
        <v>21</v>
      </c>
      <c r="E1494" s="194" t="s">
        <v>441</v>
      </c>
      <c r="F1494" s="196">
        <v>1</v>
      </c>
      <c r="H1494" s="194" t="s">
        <v>1230</v>
      </c>
      <c r="K1494" s="195">
        <v>2000000</v>
      </c>
    </row>
    <row r="1495" spans="1:11" x14ac:dyDescent="0.25">
      <c r="A1495" s="190" t="s">
        <v>1231</v>
      </c>
      <c r="J1495" s="195">
        <v>2000000</v>
      </c>
      <c r="K1495" s="195">
        <v>2000000</v>
      </c>
    </row>
    <row r="1498" spans="1:11" x14ac:dyDescent="0.25">
      <c r="A1498" s="190" t="s">
        <v>1232</v>
      </c>
      <c r="D1498" s="191" t="s">
        <v>642</v>
      </c>
      <c r="E1498" s="190" t="s">
        <v>1063</v>
      </c>
    </row>
    <row r="1499" spans="1:11" x14ac:dyDescent="0.25">
      <c r="A1499" s="192" t="s">
        <v>109</v>
      </c>
      <c r="B1499" s="192" t="s">
        <v>110</v>
      </c>
      <c r="D1499" s="188" t="s">
        <v>644</v>
      </c>
      <c r="E1499" s="192" t="s">
        <v>86</v>
      </c>
      <c r="F1499" s="193" t="s">
        <v>645</v>
      </c>
      <c r="G1499" s="192" t="s">
        <v>646</v>
      </c>
      <c r="H1499" s="192" t="s">
        <v>298</v>
      </c>
      <c r="J1499" s="193" t="s">
        <v>647</v>
      </c>
      <c r="K1499" s="193" t="s">
        <v>648</v>
      </c>
    </row>
    <row r="1502" spans="1:11" x14ac:dyDescent="0.25">
      <c r="A1502" s="194" t="s">
        <v>655</v>
      </c>
      <c r="B1502" s="194" t="s">
        <v>120</v>
      </c>
      <c r="E1502" s="194" t="s">
        <v>443</v>
      </c>
      <c r="F1502" s="196">
        <v>320628</v>
      </c>
      <c r="H1502" s="194" t="s">
        <v>1233</v>
      </c>
      <c r="J1502" s="195">
        <v>204773</v>
      </c>
    </row>
    <row r="1503" spans="1:11" x14ac:dyDescent="0.25">
      <c r="A1503" s="194" t="s">
        <v>36</v>
      </c>
      <c r="B1503" s="194" t="s">
        <v>37</v>
      </c>
      <c r="E1503" s="194" t="s">
        <v>443</v>
      </c>
      <c r="F1503" s="196">
        <v>320628</v>
      </c>
      <c r="H1503" s="194" t="s">
        <v>1233</v>
      </c>
      <c r="K1503" s="195">
        <v>204773</v>
      </c>
    </row>
    <row r="1504" spans="1:11" x14ac:dyDescent="0.25">
      <c r="A1504" s="194" t="s">
        <v>655</v>
      </c>
      <c r="B1504" s="194" t="s">
        <v>120</v>
      </c>
      <c r="E1504" s="194" t="s">
        <v>412</v>
      </c>
      <c r="F1504" s="196">
        <v>1</v>
      </c>
      <c r="H1504" s="194" t="s">
        <v>440</v>
      </c>
      <c r="J1504" s="195">
        <v>1324232</v>
      </c>
    </row>
    <row r="1505" spans="1:11" x14ac:dyDescent="0.25">
      <c r="A1505" s="194" t="s">
        <v>15</v>
      </c>
      <c r="B1505" s="194" t="s">
        <v>16</v>
      </c>
      <c r="E1505" s="194" t="s">
        <v>412</v>
      </c>
      <c r="F1505" s="196">
        <v>1</v>
      </c>
      <c r="H1505" s="194" t="s">
        <v>440</v>
      </c>
      <c r="K1505" s="195">
        <v>1324232</v>
      </c>
    </row>
    <row r="1506" spans="1:11" x14ac:dyDescent="0.25">
      <c r="A1506" s="190" t="s">
        <v>1234</v>
      </c>
      <c r="J1506" s="195">
        <v>1529005</v>
      </c>
      <c r="K1506" s="195">
        <v>1529005</v>
      </c>
    </row>
    <row r="1509" spans="1:11" x14ac:dyDescent="0.25">
      <c r="A1509" s="190" t="s">
        <v>1235</v>
      </c>
      <c r="D1509" s="191" t="s">
        <v>642</v>
      </c>
      <c r="E1509" s="190" t="s">
        <v>1063</v>
      </c>
    </row>
    <row r="1510" spans="1:11" x14ac:dyDescent="0.25">
      <c r="A1510" s="192" t="s">
        <v>109</v>
      </c>
      <c r="B1510" s="192" t="s">
        <v>110</v>
      </c>
      <c r="D1510" s="188" t="s">
        <v>644</v>
      </c>
      <c r="E1510" s="192" t="s">
        <v>86</v>
      </c>
      <c r="F1510" s="193" t="s">
        <v>645</v>
      </c>
      <c r="G1510" s="192" t="s">
        <v>646</v>
      </c>
      <c r="H1510" s="192" t="s">
        <v>298</v>
      </c>
      <c r="J1510" s="193" t="s">
        <v>647</v>
      </c>
      <c r="K1510" s="193" t="s">
        <v>648</v>
      </c>
    </row>
    <row r="1513" spans="1:11" x14ac:dyDescent="0.25">
      <c r="A1513" s="194" t="s">
        <v>658</v>
      </c>
      <c r="B1513" s="194" t="s">
        <v>136</v>
      </c>
      <c r="E1513" s="194" t="s">
        <v>441</v>
      </c>
      <c r="F1513" s="196">
        <v>81</v>
      </c>
      <c r="H1513" s="194" t="s">
        <v>1236</v>
      </c>
      <c r="J1513" s="195">
        <v>2222222</v>
      </c>
    </row>
    <row r="1514" spans="1:11" x14ac:dyDescent="0.25">
      <c r="A1514" s="194" t="s">
        <v>1161</v>
      </c>
      <c r="B1514" s="194" t="s">
        <v>139</v>
      </c>
      <c r="D1514" s="194" t="s">
        <v>813</v>
      </c>
      <c r="H1514" s="194" t="s">
        <v>1236</v>
      </c>
      <c r="K1514" s="195">
        <v>2222222</v>
      </c>
    </row>
    <row r="1515" spans="1:11" x14ac:dyDescent="0.25">
      <c r="A1515" s="194" t="s">
        <v>658</v>
      </c>
      <c r="B1515" s="194" t="s">
        <v>136</v>
      </c>
      <c r="E1515" s="194" t="s">
        <v>412</v>
      </c>
      <c r="F1515" s="196">
        <v>1</v>
      </c>
      <c r="H1515" s="194" t="s">
        <v>444</v>
      </c>
      <c r="J1515" s="195">
        <v>395979</v>
      </c>
    </row>
    <row r="1516" spans="1:11" x14ac:dyDescent="0.25">
      <c r="A1516" s="194" t="s">
        <v>952</v>
      </c>
      <c r="B1516" s="194" t="s">
        <v>68</v>
      </c>
      <c r="D1516" s="194" t="s">
        <v>667</v>
      </c>
      <c r="H1516" s="194" t="s">
        <v>444</v>
      </c>
      <c r="K1516" s="195">
        <v>395979</v>
      </c>
    </row>
    <row r="1517" spans="1:11" x14ac:dyDescent="0.25">
      <c r="A1517" s="190" t="s">
        <v>1237</v>
      </c>
      <c r="J1517" s="195">
        <v>2618201</v>
      </c>
      <c r="K1517" s="195">
        <v>2618201</v>
      </c>
    </row>
    <row r="1519" spans="1:11" x14ac:dyDescent="0.25">
      <c r="A1519" s="189" t="s">
        <v>294</v>
      </c>
      <c r="B1519" s="197" t="s">
        <v>1238</v>
      </c>
      <c r="J1519" s="195">
        <v>4699225460</v>
      </c>
      <c r="K1519" s="195">
        <v>4699225460</v>
      </c>
    </row>
    <row r="1521" spans="1:11" x14ac:dyDescent="0.25">
      <c r="A1521" s="189" t="s">
        <v>1239</v>
      </c>
    </row>
    <row r="1524" spans="1:11" x14ac:dyDescent="0.25">
      <c r="A1524" s="190" t="s">
        <v>641</v>
      </c>
      <c r="D1524" s="191" t="s">
        <v>684</v>
      </c>
      <c r="E1524" s="190" t="s">
        <v>643</v>
      </c>
    </row>
    <row r="1525" spans="1:11" x14ac:dyDescent="0.25">
      <c r="A1525" s="192" t="s">
        <v>109</v>
      </c>
      <c r="B1525" s="192" t="s">
        <v>110</v>
      </c>
      <c r="D1525" s="188" t="s">
        <v>644</v>
      </c>
      <c r="E1525" s="192" t="s">
        <v>86</v>
      </c>
      <c r="F1525" s="193" t="s">
        <v>645</v>
      </c>
      <c r="G1525" s="192" t="s">
        <v>646</v>
      </c>
      <c r="H1525" s="192" t="s">
        <v>298</v>
      </c>
      <c r="J1525" s="193" t="s">
        <v>647</v>
      </c>
      <c r="K1525" s="193" t="s">
        <v>648</v>
      </c>
    </row>
    <row r="1528" spans="1:11" x14ac:dyDescent="0.25">
      <c r="A1528" s="194" t="s">
        <v>20</v>
      </c>
      <c r="B1528" s="194" t="s">
        <v>21</v>
      </c>
      <c r="E1528" s="194" t="s">
        <v>412</v>
      </c>
      <c r="F1528" s="196">
        <v>1</v>
      </c>
      <c r="H1528" s="194" t="s">
        <v>259</v>
      </c>
      <c r="J1528" s="195">
        <v>500000</v>
      </c>
    </row>
    <row r="1529" spans="1:11" x14ac:dyDescent="0.25">
      <c r="A1529" s="194" t="s">
        <v>651</v>
      </c>
      <c r="B1529" s="194" t="s">
        <v>141</v>
      </c>
      <c r="F1529" s="196">
        <v>541</v>
      </c>
      <c r="H1529" s="194" t="s">
        <v>259</v>
      </c>
      <c r="K1529" s="195">
        <v>500000</v>
      </c>
    </row>
    <row r="1530" spans="1:11" x14ac:dyDescent="0.25">
      <c r="A1530" s="190" t="s">
        <v>661</v>
      </c>
      <c r="J1530" s="195">
        <v>500000</v>
      </c>
      <c r="K1530" s="195">
        <v>500000</v>
      </c>
    </row>
    <row r="1533" spans="1:11" x14ac:dyDescent="0.25">
      <c r="A1533" s="190" t="s">
        <v>662</v>
      </c>
      <c r="D1533" s="191" t="s">
        <v>663</v>
      </c>
      <c r="E1533" s="190" t="s">
        <v>643</v>
      </c>
    </row>
    <row r="1534" spans="1:11" x14ac:dyDescent="0.25">
      <c r="A1534" s="192" t="s">
        <v>109</v>
      </c>
      <c r="B1534" s="192" t="s">
        <v>110</v>
      </c>
      <c r="D1534" s="188" t="s">
        <v>644</v>
      </c>
      <c r="E1534" s="192" t="s">
        <v>86</v>
      </c>
      <c r="F1534" s="193" t="s">
        <v>645</v>
      </c>
      <c r="G1534" s="192" t="s">
        <v>646</v>
      </c>
      <c r="H1534" s="192" t="s">
        <v>298</v>
      </c>
      <c r="J1534" s="193" t="s">
        <v>647</v>
      </c>
      <c r="K1534" s="193" t="s">
        <v>648</v>
      </c>
    </row>
    <row r="1537" spans="1:11" x14ac:dyDescent="0.25">
      <c r="A1537" s="194" t="s">
        <v>9</v>
      </c>
      <c r="B1537" s="194" t="s">
        <v>10</v>
      </c>
      <c r="F1537" s="196">
        <v>18626</v>
      </c>
      <c r="H1537" s="194" t="s">
        <v>1240</v>
      </c>
      <c r="J1537" s="195">
        <v>70000</v>
      </c>
    </row>
    <row r="1538" spans="1:11" x14ac:dyDescent="0.25">
      <c r="A1538" s="194" t="s">
        <v>666</v>
      </c>
      <c r="B1538" s="194" t="s">
        <v>78</v>
      </c>
      <c r="D1538" s="194" t="s">
        <v>667</v>
      </c>
      <c r="H1538" s="194" t="s">
        <v>1240</v>
      </c>
      <c r="K1538" s="195">
        <v>70000</v>
      </c>
    </row>
    <row r="1539" spans="1:11" x14ac:dyDescent="0.25">
      <c r="A1539" s="190" t="s">
        <v>668</v>
      </c>
      <c r="J1539" s="195">
        <v>70000</v>
      </c>
      <c r="K1539" s="195">
        <v>70000</v>
      </c>
    </row>
    <row r="1542" spans="1:11" x14ac:dyDescent="0.25">
      <c r="A1542" s="190" t="s">
        <v>669</v>
      </c>
      <c r="D1542" s="191" t="s">
        <v>663</v>
      </c>
      <c r="E1542" s="190" t="s">
        <v>643</v>
      </c>
    </row>
    <row r="1543" spans="1:11" x14ac:dyDescent="0.25">
      <c r="A1543" s="192" t="s">
        <v>109</v>
      </c>
      <c r="B1543" s="192" t="s">
        <v>110</v>
      </c>
      <c r="D1543" s="188" t="s">
        <v>644</v>
      </c>
      <c r="E1543" s="192" t="s">
        <v>86</v>
      </c>
      <c r="F1543" s="193" t="s">
        <v>645</v>
      </c>
      <c r="G1543" s="192" t="s">
        <v>646</v>
      </c>
      <c r="H1543" s="192" t="s">
        <v>298</v>
      </c>
      <c r="J1543" s="193" t="s">
        <v>647</v>
      </c>
      <c r="K1543" s="193" t="s">
        <v>648</v>
      </c>
    </row>
    <row r="1546" spans="1:11" x14ac:dyDescent="0.25">
      <c r="A1546" s="194" t="s">
        <v>9</v>
      </c>
      <c r="B1546" s="194" t="s">
        <v>10</v>
      </c>
      <c r="F1546" s="196">
        <v>18625</v>
      </c>
      <c r="H1546" s="194" t="s">
        <v>1241</v>
      </c>
      <c r="J1546" s="195">
        <v>60000</v>
      </c>
    </row>
    <row r="1547" spans="1:11" x14ac:dyDescent="0.25">
      <c r="A1547" s="194" t="s">
        <v>666</v>
      </c>
      <c r="B1547" s="194" t="s">
        <v>78</v>
      </c>
      <c r="D1547" s="194" t="s">
        <v>667</v>
      </c>
      <c r="H1547" s="194" t="s">
        <v>1241</v>
      </c>
      <c r="K1547" s="195">
        <v>60000</v>
      </c>
    </row>
    <row r="1548" spans="1:11" x14ac:dyDescent="0.25">
      <c r="A1548" s="190" t="s">
        <v>671</v>
      </c>
      <c r="J1548" s="195">
        <v>60000</v>
      </c>
      <c r="K1548" s="195">
        <v>60000</v>
      </c>
    </row>
    <row r="1551" spans="1:11" x14ac:dyDescent="0.25">
      <c r="A1551" s="190" t="s">
        <v>672</v>
      </c>
      <c r="D1551" s="191" t="s">
        <v>663</v>
      </c>
      <c r="E1551" s="190" t="s">
        <v>643</v>
      </c>
    </row>
    <row r="1552" spans="1:11" x14ac:dyDescent="0.25">
      <c r="A1552" s="192" t="s">
        <v>109</v>
      </c>
      <c r="B1552" s="192" t="s">
        <v>110</v>
      </c>
      <c r="D1552" s="188" t="s">
        <v>644</v>
      </c>
      <c r="E1552" s="192" t="s">
        <v>86</v>
      </c>
      <c r="F1552" s="193" t="s">
        <v>645</v>
      </c>
      <c r="G1552" s="192" t="s">
        <v>646</v>
      </c>
      <c r="H1552" s="192" t="s">
        <v>298</v>
      </c>
      <c r="J1552" s="193" t="s">
        <v>647</v>
      </c>
      <c r="K1552" s="193" t="s">
        <v>648</v>
      </c>
    </row>
    <row r="1555" spans="1:11" x14ac:dyDescent="0.25">
      <c r="A1555" s="194" t="s">
        <v>9</v>
      </c>
      <c r="B1555" s="194" t="s">
        <v>10</v>
      </c>
      <c r="F1555" s="196">
        <v>24564</v>
      </c>
      <c r="H1555" s="194" t="s">
        <v>1242</v>
      </c>
      <c r="J1555" s="195">
        <v>50000</v>
      </c>
    </row>
    <row r="1556" spans="1:11" x14ac:dyDescent="0.25">
      <c r="A1556" s="194" t="s">
        <v>666</v>
      </c>
      <c r="B1556" s="194" t="s">
        <v>78</v>
      </c>
      <c r="D1556" s="194" t="s">
        <v>667</v>
      </c>
      <c r="H1556" s="194" t="s">
        <v>1242</v>
      </c>
      <c r="K1556" s="195">
        <v>50000</v>
      </c>
    </row>
    <row r="1557" spans="1:11" x14ac:dyDescent="0.25">
      <c r="A1557" s="190" t="s">
        <v>675</v>
      </c>
      <c r="J1557" s="195">
        <v>50000</v>
      </c>
      <c r="K1557" s="195">
        <v>50000</v>
      </c>
    </row>
    <row r="1560" spans="1:11" x14ac:dyDescent="0.25">
      <c r="A1560" s="190" t="s">
        <v>676</v>
      </c>
      <c r="D1560" s="191" t="s">
        <v>663</v>
      </c>
      <c r="E1560" s="190" t="s">
        <v>643</v>
      </c>
    </row>
    <row r="1561" spans="1:11" x14ac:dyDescent="0.25">
      <c r="A1561" s="192" t="s">
        <v>109</v>
      </c>
      <c r="B1561" s="192" t="s">
        <v>110</v>
      </c>
      <c r="D1561" s="188" t="s">
        <v>644</v>
      </c>
      <c r="E1561" s="192" t="s">
        <v>86</v>
      </c>
      <c r="F1561" s="193" t="s">
        <v>645</v>
      </c>
      <c r="G1561" s="192" t="s">
        <v>646</v>
      </c>
      <c r="H1561" s="192" t="s">
        <v>298</v>
      </c>
      <c r="J1561" s="193" t="s">
        <v>647</v>
      </c>
      <c r="K1561" s="193" t="s">
        <v>648</v>
      </c>
    </row>
    <row r="1564" spans="1:11" x14ac:dyDescent="0.25">
      <c r="A1564" s="194" t="s">
        <v>9</v>
      </c>
      <c r="B1564" s="194" t="s">
        <v>10</v>
      </c>
      <c r="F1564" s="196">
        <v>18620</v>
      </c>
      <c r="H1564" s="194" t="s">
        <v>934</v>
      </c>
      <c r="J1564" s="195">
        <v>30000</v>
      </c>
    </row>
    <row r="1565" spans="1:11" x14ac:dyDescent="0.25">
      <c r="A1565" s="194" t="s">
        <v>666</v>
      </c>
      <c r="B1565" s="194" t="s">
        <v>78</v>
      </c>
      <c r="D1565" s="194" t="s">
        <v>667</v>
      </c>
      <c r="H1565" s="194" t="s">
        <v>934</v>
      </c>
      <c r="K1565" s="195">
        <v>30000</v>
      </c>
    </row>
    <row r="1566" spans="1:11" x14ac:dyDescent="0.25">
      <c r="A1566" s="190" t="s">
        <v>679</v>
      </c>
      <c r="J1566" s="195">
        <v>30000</v>
      </c>
      <c r="K1566" s="195">
        <v>30000</v>
      </c>
    </row>
    <row r="1569" spans="1:11" x14ac:dyDescent="0.25">
      <c r="A1569" s="190" t="s">
        <v>680</v>
      </c>
      <c r="D1569" s="191" t="s">
        <v>663</v>
      </c>
      <c r="E1569" s="190" t="s">
        <v>643</v>
      </c>
    </row>
    <row r="1570" spans="1:11" x14ac:dyDescent="0.25">
      <c r="A1570" s="192" t="s">
        <v>109</v>
      </c>
      <c r="B1570" s="192" t="s">
        <v>110</v>
      </c>
      <c r="D1570" s="188" t="s">
        <v>644</v>
      </c>
      <c r="E1570" s="192" t="s">
        <v>86</v>
      </c>
      <c r="F1570" s="193" t="s">
        <v>645</v>
      </c>
      <c r="G1570" s="192" t="s">
        <v>646</v>
      </c>
      <c r="H1570" s="192" t="s">
        <v>298</v>
      </c>
      <c r="J1570" s="193" t="s">
        <v>647</v>
      </c>
      <c r="K1570" s="193" t="s">
        <v>648</v>
      </c>
    </row>
    <row r="1573" spans="1:11" x14ac:dyDescent="0.25">
      <c r="A1573" s="194" t="s">
        <v>9</v>
      </c>
      <c r="B1573" s="194" t="s">
        <v>10</v>
      </c>
      <c r="F1573" s="196">
        <v>24510</v>
      </c>
      <c r="H1573" s="194" t="s">
        <v>1243</v>
      </c>
      <c r="J1573" s="195">
        <v>50000</v>
      </c>
    </row>
    <row r="1574" spans="1:11" x14ac:dyDescent="0.25">
      <c r="A1574" s="194" t="s">
        <v>666</v>
      </c>
      <c r="B1574" s="194" t="s">
        <v>78</v>
      </c>
      <c r="D1574" s="194" t="s">
        <v>667</v>
      </c>
      <c r="H1574" s="194" t="s">
        <v>1243</v>
      </c>
      <c r="K1574" s="195">
        <v>50000</v>
      </c>
    </row>
    <row r="1575" spans="1:11" x14ac:dyDescent="0.25">
      <c r="A1575" s="190" t="s">
        <v>682</v>
      </c>
      <c r="J1575" s="195">
        <v>50000</v>
      </c>
      <c r="K1575" s="195">
        <v>50000</v>
      </c>
    </row>
    <row r="1578" spans="1:11" x14ac:dyDescent="0.25">
      <c r="A1578" s="190" t="s">
        <v>683</v>
      </c>
      <c r="D1578" s="191" t="s">
        <v>684</v>
      </c>
      <c r="E1578" s="190" t="s">
        <v>1244</v>
      </c>
    </row>
    <row r="1579" spans="1:11" x14ac:dyDescent="0.25">
      <c r="A1579" s="192" t="s">
        <v>109</v>
      </c>
      <c r="B1579" s="192" t="s">
        <v>110</v>
      </c>
      <c r="D1579" s="188" t="s">
        <v>644</v>
      </c>
      <c r="E1579" s="192" t="s">
        <v>86</v>
      </c>
      <c r="F1579" s="193" t="s">
        <v>645</v>
      </c>
      <c r="G1579" s="192" t="s">
        <v>646</v>
      </c>
      <c r="H1579" s="192" t="s">
        <v>298</v>
      </c>
      <c r="J1579" s="193" t="s">
        <v>647</v>
      </c>
      <c r="K1579" s="193" t="s">
        <v>648</v>
      </c>
    </row>
    <row r="1582" spans="1:11" x14ac:dyDescent="0.25">
      <c r="A1582" s="194" t="s">
        <v>15</v>
      </c>
      <c r="B1582" s="194" t="s">
        <v>16</v>
      </c>
      <c r="E1582" s="194" t="s">
        <v>412</v>
      </c>
      <c r="F1582" s="196">
        <v>201713</v>
      </c>
      <c r="H1582" s="194" t="s">
        <v>1245</v>
      </c>
      <c r="J1582" s="195">
        <v>49800</v>
      </c>
    </row>
    <row r="1583" spans="1:11" x14ac:dyDescent="0.25">
      <c r="A1583" s="194" t="s">
        <v>651</v>
      </c>
      <c r="B1583" s="194" t="s">
        <v>141</v>
      </c>
      <c r="F1583" s="196">
        <v>542</v>
      </c>
      <c r="H1583" s="194" t="s">
        <v>1245</v>
      </c>
      <c r="K1583" s="195">
        <v>49800</v>
      </c>
    </row>
    <row r="1584" spans="1:11" x14ac:dyDescent="0.25">
      <c r="A1584" s="190" t="s">
        <v>687</v>
      </c>
      <c r="J1584" s="195">
        <v>49800</v>
      </c>
      <c r="K1584" s="195">
        <v>49800</v>
      </c>
    </row>
    <row r="1587" spans="1:11" x14ac:dyDescent="0.25">
      <c r="A1587" s="190" t="s">
        <v>688</v>
      </c>
      <c r="D1587" s="191" t="s">
        <v>684</v>
      </c>
      <c r="E1587" s="190" t="s">
        <v>1244</v>
      </c>
    </row>
    <row r="1588" spans="1:11" x14ac:dyDescent="0.25">
      <c r="A1588" s="192" t="s">
        <v>109</v>
      </c>
      <c r="B1588" s="192" t="s">
        <v>110</v>
      </c>
      <c r="D1588" s="188" t="s">
        <v>644</v>
      </c>
      <c r="E1588" s="192" t="s">
        <v>86</v>
      </c>
      <c r="F1588" s="193" t="s">
        <v>645</v>
      </c>
      <c r="G1588" s="192" t="s">
        <v>646</v>
      </c>
      <c r="H1588" s="192" t="s">
        <v>298</v>
      </c>
      <c r="J1588" s="193" t="s">
        <v>647</v>
      </c>
      <c r="K1588" s="193" t="s">
        <v>648</v>
      </c>
    </row>
    <row r="1591" spans="1:11" x14ac:dyDescent="0.25">
      <c r="A1591" s="194" t="s">
        <v>827</v>
      </c>
      <c r="B1591" s="194" t="s">
        <v>70</v>
      </c>
      <c r="D1591" s="194" t="s">
        <v>813</v>
      </c>
      <c r="H1591" s="194" t="s">
        <v>1246</v>
      </c>
      <c r="J1591" s="195">
        <v>49800</v>
      </c>
    </row>
    <row r="1592" spans="1:11" x14ac:dyDescent="0.25">
      <c r="A1592" s="194" t="s">
        <v>15</v>
      </c>
      <c r="B1592" s="194" t="s">
        <v>16</v>
      </c>
      <c r="E1592" s="194" t="s">
        <v>412</v>
      </c>
      <c r="F1592" s="196">
        <v>201713</v>
      </c>
      <c r="H1592" s="194" t="s">
        <v>1245</v>
      </c>
      <c r="K1592" s="195">
        <v>49800</v>
      </c>
    </row>
    <row r="1593" spans="1:11" x14ac:dyDescent="0.25">
      <c r="A1593" s="190" t="s">
        <v>690</v>
      </c>
      <c r="J1593" s="195">
        <v>49800</v>
      </c>
      <c r="K1593" s="195">
        <v>49800</v>
      </c>
    </row>
    <row r="1596" spans="1:11" x14ac:dyDescent="0.25">
      <c r="A1596" s="190" t="s">
        <v>691</v>
      </c>
      <c r="D1596" s="191" t="s">
        <v>684</v>
      </c>
      <c r="E1596" s="190" t="s">
        <v>1244</v>
      </c>
    </row>
    <row r="1597" spans="1:11" x14ac:dyDescent="0.25">
      <c r="A1597" s="192" t="s">
        <v>109</v>
      </c>
      <c r="B1597" s="192" t="s">
        <v>110</v>
      </c>
      <c r="D1597" s="188" t="s">
        <v>644</v>
      </c>
      <c r="E1597" s="192" t="s">
        <v>86</v>
      </c>
      <c r="F1597" s="193" t="s">
        <v>645</v>
      </c>
      <c r="G1597" s="192" t="s">
        <v>646</v>
      </c>
      <c r="H1597" s="192" t="s">
        <v>298</v>
      </c>
      <c r="J1597" s="193" t="s">
        <v>647</v>
      </c>
      <c r="K1597" s="193" t="s">
        <v>648</v>
      </c>
    </row>
    <row r="1600" spans="1:11" x14ac:dyDescent="0.25">
      <c r="A1600" s="194" t="s">
        <v>18</v>
      </c>
      <c r="B1600" s="194" t="s">
        <v>19</v>
      </c>
      <c r="E1600" s="194" t="s">
        <v>412</v>
      </c>
      <c r="F1600" s="196">
        <v>164141117</v>
      </c>
      <c r="H1600" s="194" t="s">
        <v>503</v>
      </c>
      <c r="J1600" s="195">
        <v>104650</v>
      </c>
    </row>
    <row r="1601" spans="1:11" x14ac:dyDescent="0.25">
      <c r="A1601" s="194" t="s">
        <v>651</v>
      </c>
      <c r="B1601" s="194" t="s">
        <v>141</v>
      </c>
      <c r="F1601" s="196">
        <v>544</v>
      </c>
      <c r="H1601" s="194" t="s">
        <v>503</v>
      </c>
      <c r="K1601" s="195">
        <v>104650</v>
      </c>
    </row>
    <row r="1602" spans="1:11" x14ac:dyDescent="0.25">
      <c r="A1602" s="190" t="s">
        <v>693</v>
      </c>
      <c r="J1602" s="195">
        <v>104650</v>
      </c>
      <c r="K1602" s="195">
        <v>104650</v>
      </c>
    </row>
    <row r="1605" spans="1:11" x14ac:dyDescent="0.25">
      <c r="A1605" s="190" t="s">
        <v>694</v>
      </c>
      <c r="D1605" s="191" t="s">
        <v>663</v>
      </c>
      <c r="E1605" s="190" t="s">
        <v>1244</v>
      </c>
    </row>
    <row r="1606" spans="1:11" x14ac:dyDescent="0.25">
      <c r="A1606" s="192" t="s">
        <v>109</v>
      </c>
      <c r="B1606" s="192" t="s">
        <v>110</v>
      </c>
      <c r="D1606" s="188" t="s">
        <v>644</v>
      </c>
      <c r="E1606" s="192" t="s">
        <v>86</v>
      </c>
      <c r="F1606" s="193" t="s">
        <v>645</v>
      </c>
      <c r="G1606" s="192" t="s">
        <v>646</v>
      </c>
      <c r="H1606" s="192" t="s">
        <v>298</v>
      </c>
      <c r="J1606" s="193" t="s">
        <v>647</v>
      </c>
      <c r="K1606" s="193" t="s">
        <v>648</v>
      </c>
    </row>
    <row r="1609" spans="1:11" x14ac:dyDescent="0.25">
      <c r="A1609" s="194" t="s">
        <v>11</v>
      </c>
      <c r="B1609" s="194" t="s">
        <v>12</v>
      </c>
      <c r="F1609" s="196">
        <v>1</v>
      </c>
      <c r="H1609" s="194" t="s">
        <v>1247</v>
      </c>
      <c r="J1609" s="195">
        <v>15000</v>
      </c>
    </row>
    <row r="1610" spans="1:11" x14ac:dyDescent="0.25">
      <c r="A1610" s="194" t="s">
        <v>674</v>
      </c>
      <c r="B1610" s="194" t="s">
        <v>79</v>
      </c>
      <c r="D1610" s="194" t="s">
        <v>667</v>
      </c>
      <c r="H1610" s="194" t="s">
        <v>1247</v>
      </c>
      <c r="K1610" s="195">
        <v>15000</v>
      </c>
    </row>
    <row r="1611" spans="1:11" x14ac:dyDescent="0.25">
      <c r="A1611" s="190" t="s">
        <v>696</v>
      </c>
      <c r="J1611" s="195">
        <v>15000</v>
      </c>
      <c r="K1611" s="195">
        <v>15000</v>
      </c>
    </row>
    <row r="1614" spans="1:11" x14ac:dyDescent="0.25">
      <c r="A1614" s="190" t="s">
        <v>697</v>
      </c>
      <c r="D1614" s="191" t="s">
        <v>663</v>
      </c>
      <c r="E1614" s="190" t="s">
        <v>664</v>
      </c>
    </row>
    <row r="1615" spans="1:11" x14ac:dyDescent="0.25">
      <c r="A1615" s="192" t="s">
        <v>109</v>
      </c>
      <c r="B1615" s="192" t="s">
        <v>110</v>
      </c>
      <c r="D1615" s="188" t="s">
        <v>644</v>
      </c>
      <c r="E1615" s="192" t="s">
        <v>86</v>
      </c>
      <c r="F1615" s="193" t="s">
        <v>645</v>
      </c>
      <c r="G1615" s="192" t="s">
        <v>646</v>
      </c>
      <c r="H1615" s="192" t="s">
        <v>298</v>
      </c>
      <c r="J1615" s="193" t="s">
        <v>647</v>
      </c>
      <c r="K1615" s="193" t="s">
        <v>648</v>
      </c>
    </row>
    <row r="1618" spans="1:11" x14ac:dyDescent="0.25">
      <c r="A1618" s="194" t="s">
        <v>9</v>
      </c>
      <c r="B1618" s="194" t="s">
        <v>10</v>
      </c>
      <c r="F1618" s="196">
        <v>68144</v>
      </c>
      <c r="H1618" s="194" t="s">
        <v>1248</v>
      </c>
      <c r="J1618" s="195">
        <v>30000</v>
      </c>
    </row>
    <row r="1619" spans="1:11" x14ac:dyDescent="0.25">
      <c r="A1619" s="194" t="s">
        <v>666</v>
      </c>
      <c r="B1619" s="194" t="s">
        <v>78</v>
      </c>
      <c r="D1619" s="194" t="s">
        <v>667</v>
      </c>
      <c r="H1619" s="194" t="s">
        <v>1248</v>
      </c>
      <c r="K1619" s="195">
        <v>30000</v>
      </c>
    </row>
    <row r="1620" spans="1:11" x14ac:dyDescent="0.25">
      <c r="A1620" s="190" t="s">
        <v>700</v>
      </c>
      <c r="J1620" s="195">
        <v>30000</v>
      </c>
      <c r="K1620" s="195">
        <v>30000</v>
      </c>
    </row>
    <row r="1623" spans="1:11" x14ac:dyDescent="0.25">
      <c r="A1623" s="190" t="s">
        <v>701</v>
      </c>
      <c r="D1623" s="191" t="s">
        <v>684</v>
      </c>
      <c r="E1623" s="190" t="s">
        <v>664</v>
      </c>
    </row>
    <row r="1624" spans="1:11" x14ac:dyDescent="0.25">
      <c r="A1624" s="192" t="s">
        <v>109</v>
      </c>
      <c r="B1624" s="192" t="s">
        <v>110</v>
      </c>
      <c r="D1624" s="188" t="s">
        <v>644</v>
      </c>
      <c r="E1624" s="192" t="s">
        <v>86</v>
      </c>
      <c r="F1624" s="193" t="s">
        <v>645</v>
      </c>
      <c r="G1624" s="192" t="s">
        <v>646</v>
      </c>
      <c r="H1624" s="192" t="s">
        <v>298</v>
      </c>
      <c r="J1624" s="193" t="s">
        <v>647</v>
      </c>
      <c r="K1624" s="193" t="s">
        <v>648</v>
      </c>
    </row>
    <row r="1627" spans="1:11" x14ac:dyDescent="0.25">
      <c r="A1627" s="194" t="s">
        <v>15</v>
      </c>
      <c r="B1627" s="194" t="s">
        <v>16</v>
      </c>
      <c r="E1627" s="194" t="s">
        <v>412</v>
      </c>
      <c r="F1627" s="196">
        <v>201714</v>
      </c>
      <c r="H1627" s="194" t="s">
        <v>1249</v>
      </c>
      <c r="J1627" s="195">
        <v>280442</v>
      </c>
    </row>
    <row r="1628" spans="1:11" x14ac:dyDescent="0.25">
      <c r="A1628" s="194" t="s">
        <v>11</v>
      </c>
      <c r="B1628" s="194" t="s">
        <v>12</v>
      </c>
      <c r="F1628" s="196">
        <v>55</v>
      </c>
      <c r="H1628" s="194" t="s">
        <v>1250</v>
      </c>
      <c r="K1628" s="195">
        <v>280442</v>
      </c>
    </row>
    <row r="1629" spans="1:11" x14ac:dyDescent="0.25">
      <c r="A1629" s="190" t="s">
        <v>703</v>
      </c>
      <c r="J1629" s="195">
        <v>280442</v>
      </c>
      <c r="K1629" s="195">
        <v>280442</v>
      </c>
    </row>
    <row r="1632" spans="1:11" x14ac:dyDescent="0.25">
      <c r="A1632" s="190" t="s">
        <v>704</v>
      </c>
      <c r="D1632" s="191" t="s">
        <v>684</v>
      </c>
      <c r="E1632" s="190" t="s">
        <v>664</v>
      </c>
    </row>
    <row r="1633" spans="1:11" x14ac:dyDescent="0.25">
      <c r="A1633" s="192" t="s">
        <v>109</v>
      </c>
      <c r="B1633" s="192" t="s">
        <v>110</v>
      </c>
      <c r="D1633" s="188" t="s">
        <v>644</v>
      </c>
      <c r="E1633" s="192" t="s">
        <v>86</v>
      </c>
      <c r="F1633" s="193" t="s">
        <v>645</v>
      </c>
      <c r="G1633" s="192" t="s">
        <v>646</v>
      </c>
      <c r="H1633" s="192" t="s">
        <v>298</v>
      </c>
      <c r="J1633" s="193" t="s">
        <v>647</v>
      </c>
      <c r="K1633" s="193" t="s">
        <v>648</v>
      </c>
    </row>
    <row r="1636" spans="1:11" x14ac:dyDescent="0.25">
      <c r="A1636" s="194" t="s">
        <v>812</v>
      </c>
      <c r="B1636" s="194" t="s">
        <v>122</v>
      </c>
      <c r="D1636" s="194" t="s">
        <v>667</v>
      </c>
      <c r="H1636" s="194" t="s">
        <v>1251</v>
      </c>
      <c r="J1636" s="195">
        <v>127931</v>
      </c>
    </row>
    <row r="1637" spans="1:11" x14ac:dyDescent="0.25">
      <c r="A1637" s="194" t="s">
        <v>1125</v>
      </c>
      <c r="B1637" s="194" t="s">
        <v>71</v>
      </c>
      <c r="D1637" s="194" t="s">
        <v>667</v>
      </c>
      <c r="H1637" s="194" t="s">
        <v>1252</v>
      </c>
      <c r="J1637" s="195">
        <v>106551</v>
      </c>
    </row>
    <row r="1638" spans="1:11" x14ac:dyDescent="0.25">
      <c r="A1638" s="194" t="s">
        <v>832</v>
      </c>
      <c r="B1638" s="194" t="s">
        <v>72</v>
      </c>
      <c r="D1638" s="194" t="s">
        <v>667</v>
      </c>
      <c r="H1638" s="194" t="s">
        <v>1253</v>
      </c>
      <c r="J1638" s="195">
        <v>14360</v>
      </c>
    </row>
    <row r="1639" spans="1:11" x14ac:dyDescent="0.25">
      <c r="A1639" s="194" t="s">
        <v>1159</v>
      </c>
      <c r="B1639" s="194" t="s">
        <v>138</v>
      </c>
      <c r="D1639" s="194" t="s">
        <v>667</v>
      </c>
      <c r="H1639" s="194" t="s">
        <v>1254</v>
      </c>
      <c r="J1639" s="195">
        <v>31600</v>
      </c>
    </row>
    <row r="1640" spans="1:11" x14ac:dyDescent="0.25">
      <c r="A1640" s="194" t="s">
        <v>15</v>
      </c>
      <c r="B1640" s="194" t="s">
        <v>16</v>
      </c>
      <c r="E1640" s="194" t="s">
        <v>412</v>
      </c>
      <c r="F1640" s="196">
        <v>201714</v>
      </c>
      <c r="H1640" s="194" t="s">
        <v>1249</v>
      </c>
      <c r="K1640" s="195">
        <v>280442</v>
      </c>
    </row>
    <row r="1641" spans="1:11" x14ac:dyDescent="0.25">
      <c r="A1641" s="190" t="s">
        <v>707</v>
      </c>
      <c r="J1641" s="195">
        <v>280442</v>
      </c>
      <c r="K1641" s="195">
        <v>280442</v>
      </c>
    </row>
    <row r="1644" spans="1:11" x14ac:dyDescent="0.25">
      <c r="A1644" s="190" t="s">
        <v>708</v>
      </c>
      <c r="D1644" s="191" t="s">
        <v>663</v>
      </c>
      <c r="E1644" s="190" t="s">
        <v>698</v>
      </c>
    </row>
    <row r="1645" spans="1:11" x14ac:dyDescent="0.25">
      <c r="A1645" s="192" t="s">
        <v>109</v>
      </c>
      <c r="B1645" s="192" t="s">
        <v>110</v>
      </c>
      <c r="D1645" s="188" t="s">
        <v>644</v>
      </c>
      <c r="E1645" s="192" t="s">
        <v>86</v>
      </c>
      <c r="F1645" s="193" t="s">
        <v>645</v>
      </c>
      <c r="G1645" s="192" t="s">
        <v>646</v>
      </c>
      <c r="H1645" s="192" t="s">
        <v>298</v>
      </c>
      <c r="J1645" s="193" t="s">
        <v>647</v>
      </c>
      <c r="K1645" s="193" t="s">
        <v>648</v>
      </c>
    </row>
    <row r="1648" spans="1:11" x14ac:dyDescent="0.25">
      <c r="A1648" s="194" t="s">
        <v>11</v>
      </c>
      <c r="B1648" s="194" t="s">
        <v>12</v>
      </c>
      <c r="F1648" s="196">
        <v>1</v>
      </c>
      <c r="H1648" s="194" t="s">
        <v>1255</v>
      </c>
      <c r="J1648" s="195">
        <v>21963</v>
      </c>
    </row>
    <row r="1649" spans="1:11" x14ac:dyDescent="0.25">
      <c r="A1649" s="194" t="s">
        <v>674</v>
      </c>
      <c r="B1649" s="194" t="s">
        <v>79</v>
      </c>
      <c r="D1649" s="194" t="s">
        <v>667</v>
      </c>
      <c r="H1649" s="194" t="s">
        <v>1255</v>
      </c>
      <c r="K1649" s="195">
        <v>21963</v>
      </c>
    </row>
    <row r="1650" spans="1:11" x14ac:dyDescent="0.25">
      <c r="A1650" s="190" t="s">
        <v>710</v>
      </c>
      <c r="J1650" s="195">
        <v>21963</v>
      </c>
      <c r="K1650" s="195">
        <v>21963</v>
      </c>
    </row>
    <row r="1653" spans="1:11" x14ac:dyDescent="0.25">
      <c r="A1653" s="190" t="s">
        <v>711</v>
      </c>
      <c r="D1653" s="191" t="s">
        <v>663</v>
      </c>
      <c r="E1653" s="190" t="s">
        <v>698</v>
      </c>
    </row>
    <row r="1654" spans="1:11" x14ac:dyDescent="0.25">
      <c r="A1654" s="192" t="s">
        <v>109</v>
      </c>
      <c r="B1654" s="192" t="s">
        <v>110</v>
      </c>
      <c r="D1654" s="188" t="s">
        <v>644</v>
      </c>
      <c r="E1654" s="192" t="s">
        <v>86</v>
      </c>
      <c r="F1654" s="193" t="s">
        <v>645</v>
      </c>
      <c r="G1654" s="192" t="s">
        <v>646</v>
      </c>
      <c r="H1654" s="192" t="s">
        <v>298</v>
      </c>
      <c r="J1654" s="193" t="s">
        <v>647</v>
      </c>
      <c r="K1654" s="193" t="s">
        <v>648</v>
      </c>
    </row>
    <row r="1657" spans="1:11" x14ac:dyDescent="0.25">
      <c r="A1657" s="194" t="s">
        <v>11</v>
      </c>
      <c r="B1657" s="194" t="s">
        <v>12</v>
      </c>
      <c r="F1657" s="196">
        <v>1</v>
      </c>
      <c r="H1657" s="194" t="s">
        <v>1256</v>
      </c>
      <c r="J1657" s="195">
        <v>10000</v>
      </c>
    </row>
    <row r="1658" spans="1:11" x14ac:dyDescent="0.25">
      <c r="A1658" s="194" t="s">
        <v>674</v>
      </c>
      <c r="B1658" s="194" t="s">
        <v>79</v>
      </c>
      <c r="D1658" s="194" t="s">
        <v>667</v>
      </c>
      <c r="H1658" s="194" t="s">
        <v>1256</v>
      </c>
      <c r="K1658" s="195">
        <v>10000</v>
      </c>
    </row>
    <row r="1659" spans="1:11" x14ac:dyDescent="0.25">
      <c r="A1659" s="190" t="s">
        <v>714</v>
      </c>
      <c r="J1659" s="195">
        <v>10000</v>
      </c>
      <c r="K1659" s="195">
        <v>10000</v>
      </c>
    </row>
    <row r="1662" spans="1:11" x14ac:dyDescent="0.25">
      <c r="A1662" s="190" t="s">
        <v>715</v>
      </c>
      <c r="D1662" s="191" t="s">
        <v>663</v>
      </c>
      <c r="E1662" s="190" t="s">
        <v>698</v>
      </c>
    </row>
    <row r="1663" spans="1:11" x14ac:dyDescent="0.25">
      <c r="A1663" s="192" t="s">
        <v>109</v>
      </c>
      <c r="B1663" s="192" t="s">
        <v>110</v>
      </c>
      <c r="D1663" s="188" t="s">
        <v>644</v>
      </c>
      <c r="E1663" s="192" t="s">
        <v>86</v>
      </c>
      <c r="F1663" s="193" t="s">
        <v>645</v>
      </c>
      <c r="G1663" s="192" t="s">
        <v>646</v>
      </c>
      <c r="H1663" s="192" t="s">
        <v>298</v>
      </c>
      <c r="J1663" s="193" t="s">
        <v>647</v>
      </c>
      <c r="K1663" s="193" t="s">
        <v>648</v>
      </c>
    </row>
    <row r="1666" spans="1:11" x14ac:dyDescent="0.25">
      <c r="A1666" s="194" t="s">
        <v>11</v>
      </c>
      <c r="B1666" s="194" t="s">
        <v>12</v>
      </c>
      <c r="F1666" s="196">
        <v>1</v>
      </c>
      <c r="H1666" s="194" t="s">
        <v>1257</v>
      </c>
      <c r="J1666" s="195">
        <v>66666</v>
      </c>
    </row>
    <row r="1667" spans="1:11" x14ac:dyDescent="0.25">
      <c r="A1667" s="194" t="s">
        <v>674</v>
      </c>
      <c r="B1667" s="194" t="s">
        <v>79</v>
      </c>
      <c r="D1667" s="194" t="s">
        <v>667</v>
      </c>
      <c r="H1667" s="194" t="s">
        <v>1257</v>
      </c>
      <c r="K1667" s="195">
        <v>66666</v>
      </c>
    </row>
    <row r="1668" spans="1:11" x14ac:dyDescent="0.25">
      <c r="A1668" s="190" t="s">
        <v>717</v>
      </c>
      <c r="J1668" s="195">
        <v>66666</v>
      </c>
      <c r="K1668" s="195">
        <v>66666</v>
      </c>
    </row>
    <row r="1671" spans="1:11" x14ac:dyDescent="0.25">
      <c r="A1671" s="190" t="s">
        <v>718</v>
      </c>
      <c r="D1671" s="191" t="s">
        <v>663</v>
      </c>
      <c r="E1671" s="190" t="s">
        <v>1258</v>
      </c>
    </row>
    <row r="1672" spans="1:11" x14ac:dyDescent="0.25">
      <c r="A1672" s="192" t="s">
        <v>109</v>
      </c>
      <c r="B1672" s="192" t="s">
        <v>110</v>
      </c>
      <c r="D1672" s="188" t="s">
        <v>644</v>
      </c>
      <c r="E1672" s="192" t="s">
        <v>86</v>
      </c>
      <c r="F1672" s="193" t="s">
        <v>645</v>
      </c>
      <c r="G1672" s="192" t="s">
        <v>646</v>
      </c>
      <c r="H1672" s="192" t="s">
        <v>298</v>
      </c>
      <c r="J1672" s="193" t="s">
        <v>647</v>
      </c>
      <c r="K1672" s="193" t="s">
        <v>648</v>
      </c>
    </row>
    <row r="1675" spans="1:11" x14ac:dyDescent="0.25">
      <c r="A1675" s="194" t="s">
        <v>11</v>
      </c>
      <c r="B1675" s="194" t="s">
        <v>12</v>
      </c>
      <c r="F1675" s="196">
        <v>1</v>
      </c>
      <c r="H1675" s="194" t="s">
        <v>1259</v>
      </c>
      <c r="J1675" s="195">
        <v>30648</v>
      </c>
    </row>
    <row r="1676" spans="1:11" x14ac:dyDescent="0.25">
      <c r="A1676" s="194" t="s">
        <v>674</v>
      </c>
      <c r="B1676" s="194" t="s">
        <v>79</v>
      </c>
      <c r="D1676" s="194" t="s">
        <v>667</v>
      </c>
      <c r="H1676" s="194" t="s">
        <v>1259</v>
      </c>
      <c r="K1676" s="195">
        <v>30648</v>
      </c>
    </row>
    <row r="1677" spans="1:11" x14ac:dyDescent="0.25">
      <c r="A1677" s="190" t="s">
        <v>720</v>
      </c>
      <c r="J1677" s="195">
        <v>30648</v>
      </c>
      <c r="K1677" s="195">
        <v>30648</v>
      </c>
    </row>
    <row r="1680" spans="1:11" x14ac:dyDescent="0.25">
      <c r="A1680" s="190" t="s">
        <v>721</v>
      </c>
      <c r="D1680" s="191" t="s">
        <v>663</v>
      </c>
      <c r="E1680" s="190" t="s">
        <v>1260</v>
      </c>
    </row>
    <row r="1681" spans="1:11" x14ac:dyDescent="0.25">
      <c r="A1681" s="192" t="s">
        <v>109</v>
      </c>
      <c r="B1681" s="192" t="s">
        <v>110</v>
      </c>
      <c r="D1681" s="188" t="s">
        <v>644</v>
      </c>
      <c r="E1681" s="192" t="s">
        <v>86</v>
      </c>
      <c r="F1681" s="193" t="s">
        <v>645</v>
      </c>
      <c r="G1681" s="192" t="s">
        <v>646</v>
      </c>
      <c r="H1681" s="192" t="s">
        <v>298</v>
      </c>
      <c r="J1681" s="193" t="s">
        <v>647</v>
      </c>
      <c r="K1681" s="193" t="s">
        <v>648</v>
      </c>
    </row>
    <row r="1684" spans="1:11" x14ac:dyDescent="0.25">
      <c r="A1684" s="194" t="s">
        <v>9</v>
      </c>
      <c r="B1684" s="194" t="s">
        <v>10</v>
      </c>
      <c r="F1684" s="196">
        <v>21662</v>
      </c>
      <c r="H1684" s="194" t="s">
        <v>1261</v>
      </c>
      <c r="J1684" s="195">
        <v>400000</v>
      </c>
    </row>
    <row r="1685" spans="1:11" x14ac:dyDescent="0.25">
      <c r="A1685" s="194" t="s">
        <v>666</v>
      </c>
      <c r="B1685" s="194" t="s">
        <v>78</v>
      </c>
      <c r="D1685" s="194" t="s">
        <v>667</v>
      </c>
      <c r="H1685" s="194" t="s">
        <v>1261</v>
      </c>
      <c r="K1685" s="195">
        <v>400000</v>
      </c>
    </row>
    <row r="1686" spans="1:11" x14ac:dyDescent="0.25">
      <c r="A1686" s="190" t="s">
        <v>724</v>
      </c>
      <c r="J1686" s="195">
        <v>400000</v>
      </c>
      <c r="K1686" s="195">
        <v>400000</v>
      </c>
    </row>
    <row r="1689" spans="1:11" x14ac:dyDescent="0.25">
      <c r="A1689" s="190" t="s">
        <v>725</v>
      </c>
      <c r="D1689" s="191" t="s">
        <v>663</v>
      </c>
      <c r="E1689" s="190" t="s">
        <v>1260</v>
      </c>
    </row>
    <row r="1690" spans="1:11" x14ac:dyDescent="0.25">
      <c r="A1690" s="192" t="s">
        <v>109</v>
      </c>
      <c r="B1690" s="192" t="s">
        <v>110</v>
      </c>
      <c r="D1690" s="188" t="s">
        <v>644</v>
      </c>
      <c r="E1690" s="192" t="s">
        <v>86</v>
      </c>
      <c r="F1690" s="193" t="s">
        <v>645</v>
      </c>
      <c r="G1690" s="192" t="s">
        <v>646</v>
      </c>
      <c r="H1690" s="192" t="s">
        <v>298</v>
      </c>
      <c r="J1690" s="193" t="s">
        <v>647</v>
      </c>
      <c r="K1690" s="193" t="s">
        <v>648</v>
      </c>
    </row>
    <row r="1693" spans="1:11" x14ac:dyDescent="0.25">
      <c r="A1693" s="194" t="s">
        <v>9</v>
      </c>
      <c r="B1693" s="194" t="s">
        <v>10</v>
      </c>
      <c r="F1693" s="196">
        <v>21661</v>
      </c>
      <c r="H1693" s="194" t="s">
        <v>1262</v>
      </c>
      <c r="J1693" s="195">
        <v>50000</v>
      </c>
    </row>
    <row r="1694" spans="1:11" x14ac:dyDescent="0.25">
      <c r="A1694" s="194" t="s">
        <v>666</v>
      </c>
      <c r="B1694" s="194" t="s">
        <v>78</v>
      </c>
      <c r="D1694" s="194" t="s">
        <v>667</v>
      </c>
      <c r="H1694" s="194" t="s">
        <v>1262</v>
      </c>
      <c r="K1694" s="195">
        <v>50000</v>
      </c>
    </row>
    <row r="1695" spans="1:11" x14ac:dyDescent="0.25">
      <c r="A1695" s="190" t="s">
        <v>730</v>
      </c>
      <c r="J1695" s="195">
        <v>50000</v>
      </c>
      <c r="K1695" s="195">
        <v>50000</v>
      </c>
    </row>
    <row r="1698" spans="1:11" x14ac:dyDescent="0.25">
      <c r="A1698" s="190" t="s">
        <v>731</v>
      </c>
      <c r="D1698" s="191" t="s">
        <v>663</v>
      </c>
      <c r="E1698" s="190" t="s">
        <v>1260</v>
      </c>
    </row>
    <row r="1699" spans="1:11" x14ac:dyDescent="0.25">
      <c r="A1699" s="192" t="s">
        <v>109</v>
      </c>
      <c r="B1699" s="192" t="s">
        <v>110</v>
      </c>
      <c r="D1699" s="188" t="s">
        <v>644</v>
      </c>
      <c r="E1699" s="192" t="s">
        <v>86</v>
      </c>
      <c r="F1699" s="193" t="s">
        <v>645</v>
      </c>
      <c r="G1699" s="192" t="s">
        <v>646</v>
      </c>
      <c r="H1699" s="192" t="s">
        <v>298</v>
      </c>
      <c r="J1699" s="193" t="s">
        <v>647</v>
      </c>
      <c r="K1699" s="193" t="s">
        <v>648</v>
      </c>
    </row>
    <row r="1702" spans="1:11" x14ac:dyDescent="0.25">
      <c r="A1702" s="194" t="s">
        <v>9</v>
      </c>
      <c r="B1702" s="194" t="s">
        <v>10</v>
      </c>
      <c r="F1702" s="196">
        <v>21725</v>
      </c>
      <c r="H1702" s="194" t="s">
        <v>1261</v>
      </c>
      <c r="J1702" s="195">
        <v>200000</v>
      </c>
    </row>
    <row r="1703" spans="1:11" x14ac:dyDescent="0.25">
      <c r="A1703" s="194" t="s">
        <v>666</v>
      </c>
      <c r="B1703" s="194" t="s">
        <v>78</v>
      </c>
      <c r="D1703" s="194" t="s">
        <v>667</v>
      </c>
      <c r="H1703" s="194" t="s">
        <v>1261</v>
      </c>
      <c r="K1703" s="195">
        <v>200000</v>
      </c>
    </row>
    <row r="1704" spans="1:11" x14ac:dyDescent="0.25">
      <c r="A1704" s="190" t="s">
        <v>734</v>
      </c>
      <c r="J1704" s="195">
        <v>200000</v>
      </c>
      <c r="K1704" s="195">
        <v>200000</v>
      </c>
    </row>
    <row r="1707" spans="1:11" x14ac:dyDescent="0.25">
      <c r="A1707" s="190" t="s">
        <v>735</v>
      </c>
      <c r="D1707" s="191" t="s">
        <v>663</v>
      </c>
      <c r="E1707" s="190" t="s">
        <v>1260</v>
      </c>
    </row>
    <row r="1708" spans="1:11" x14ac:dyDescent="0.25">
      <c r="A1708" s="192" t="s">
        <v>109</v>
      </c>
      <c r="B1708" s="192" t="s">
        <v>110</v>
      </c>
      <c r="D1708" s="188" t="s">
        <v>644</v>
      </c>
      <c r="E1708" s="192" t="s">
        <v>86</v>
      </c>
      <c r="F1708" s="193" t="s">
        <v>645</v>
      </c>
      <c r="G1708" s="192" t="s">
        <v>646</v>
      </c>
      <c r="H1708" s="192" t="s">
        <v>298</v>
      </c>
      <c r="J1708" s="193" t="s">
        <v>647</v>
      </c>
      <c r="K1708" s="193" t="s">
        <v>648</v>
      </c>
    </row>
    <row r="1711" spans="1:11" x14ac:dyDescent="0.25">
      <c r="A1711" s="194" t="s">
        <v>9</v>
      </c>
      <c r="B1711" s="194" t="s">
        <v>10</v>
      </c>
      <c r="F1711" s="196">
        <v>1</v>
      </c>
      <c r="H1711" s="194" t="s">
        <v>1263</v>
      </c>
      <c r="J1711" s="195">
        <v>310395</v>
      </c>
    </row>
    <row r="1712" spans="1:11" x14ac:dyDescent="0.25">
      <c r="A1712" s="194" t="s">
        <v>706</v>
      </c>
      <c r="B1712" s="194" t="s">
        <v>137</v>
      </c>
      <c r="D1712" s="194" t="s">
        <v>667</v>
      </c>
      <c r="H1712" s="194" t="s">
        <v>1263</v>
      </c>
      <c r="K1712" s="195">
        <v>310395</v>
      </c>
    </row>
    <row r="1713" spans="1:11" x14ac:dyDescent="0.25">
      <c r="A1713" s="190" t="s">
        <v>737</v>
      </c>
      <c r="J1713" s="195">
        <v>310395</v>
      </c>
      <c r="K1713" s="195">
        <v>310395</v>
      </c>
    </row>
    <row r="1716" spans="1:11" x14ac:dyDescent="0.25">
      <c r="A1716" s="190" t="s">
        <v>738</v>
      </c>
      <c r="D1716" s="191" t="s">
        <v>663</v>
      </c>
      <c r="E1716" s="190" t="s">
        <v>1260</v>
      </c>
    </row>
    <row r="1717" spans="1:11" x14ac:dyDescent="0.25">
      <c r="A1717" s="192" t="s">
        <v>109</v>
      </c>
      <c r="B1717" s="192" t="s">
        <v>110</v>
      </c>
      <c r="D1717" s="188" t="s">
        <v>644</v>
      </c>
      <c r="E1717" s="192" t="s">
        <v>86</v>
      </c>
      <c r="F1717" s="193" t="s">
        <v>645</v>
      </c>
      <c r="G1717" s="192" t="s">
        <v>646</v>
      </c>
      <c r="H1717" s="192" t="s">
        <v>298</v>
      </c>
      <c r="J1717" s="193" t="s">
        <v>647</v>
      </c>
      <c r="K1717" s="193" t="s">
        <v>648</v>
      </c>
    </row>
    <row r="1720" spans="1:11" x14ac:dyDescent="0.25">
      <c r="A1720" s="194" t="s">
        <v>9</v>
      </c>
      <c r="B1720" s="194" t="s">
        <v>10</v>
      </c>
      <c r="F1720" s="196">
        <v>21724</v>
      </c>
      <c r="H1720" s="194" t="s">
        <v>1264</v>
      </c>
      <c r="J1720" s="195">
        <v>50000</v>
      </c>
    </row>
    <row r="1721" spans="1:11" x14ac:dyDescent="0.25">
      <c r="A1721" s="194" t="s">
        <v>666</v>
      </c>
      <c r="B1721" s="194" t="s">
        <v>78</v>
      </c>
      <c r="D1721" s="194" t="s">
        <v>667</v>
      </c>
      <c r="H1721" s="194" t="s">
        <v>1264</v>
      </c>
      <c r="K1721" s="195">
        <v>50000</v>
      </c>
    </row>
    <row r="1722" spans="1:11" x14ac:dyDescent="0.25">
      <c r="A1722" s="190" t="s">
        <v>741</v>
      </c>
      <c r="J1722" s="195">
        <v>50000</v>
      </c>
      <c r="K1722" s="195">
        <v>50000</v>
      </c>
    </row>
    <row r="1725" spans="1:11" x14ac:dyDescent="0.25">
      <c r="A1725" s="190" t="s">
        <v>742</v>
      </c>
      <c r="D1725" s="191" t="s">
        <v>663</v>
      </c>
      <c r="E1725" s="190" t="s">
        <v>1260</v>
      </c>
    </row>
    <row r="1726" spans="1:11" x14ac:dyDescent="0.25">
      <c r="A1726" s="192" t="s">
        <v>109</v>
      </c>
      <c r="B1726" s="192" t="s">
        <v>110</v>
      </c>
      <c r="D1726" s="188" t="s">
        <v>644</v>
      </c>
      <c r="E1726" s="192" t="s">
        <v>86</v>
      </c>
      <c r="F1726" s="193" t="s">
        <v>645</v>
      </c>
      <c r="G1726" s="192" t="s">
        <v>646</v>
      </c>
      <c r="H1726" s="192" t="s">
        <v>298</v>
      </c>
      <c r="J1726" s="193" t="s">
        <v>647</v>
      </c>
      <c r="K1726" s="193" t="s">
        <v>648</v>
      </c>
    </row>
    <row r="1729" spans="1:11" x14ac:dyDescent="0.25">
      <c r="A1729" s="194" t="s">
        <v>11</v>
      </c>
      <c r="B1729" s="194" t="s">
        <v>12</v>
      </c>
      <c r="F1729" s="196">
        <v>1</v>
      </c>
      <c r="H1729" s="194" t="s">
        <v>1265</v>
      </c>
      <c r="J1729" s="195">
        <v>10216</v>
      </c>
    </row>
    <row r="1730" spans="1:11" x14ac:dyDescent="0.25">
      <c r="A1730" s="194" t="s">
        <v>674</v>
      </c>
      <c r="B1730" s="194" t="s">
        <v>79</v>
      </c>
      <c r="D1730" s="194" t="s">
        <v>667</v>
      </c>
      <c r="H1730" s="194" t="s">
        <v>1265</v>
      </c>
      <c r="K1730" s="195">
        <v>10216</v>
      </c>
    </row>
    <row r="1731" spans="1:11" x14ac:dyDescent="0.25">
      <c r="A1731" s="190" t="s">
        <v>744</v>
      </c>
      <c r="J1731" s="195">
        <v>10216</v>
      </c>
      <c r="K1731" s="195">
        <v>10216</v>
      </c>
    </row>
    <row r="1734" spans="1:11" x14ac:dyDescent="0.25">
      <c r="A1734" s="190" t="s">
        <v>745</v>
      </c>
      <c r="D1734" s="191" t="s">
        <v>663</v>
      </c>
      <c r="E1734" s="190" t="s">
        <v>722</v>
      </c>
    </row>
    <row r="1735" spans="1:11" x14ac:dyDescent="0.25">
      <c r="A1735" s="192" t="s">
        <v>109</v>
      </c>
      <c r="B1735" s="192" t="s">
        <v>110</v>
      </c>
      <c r="D1735" s="188" t="s">
        <v>644</v>
      </c>
      <c r="E1735" s="192" t="s">
        <v>86</v>
      </c>
      <c r="F1735" s="193" t="s">
        <v>645</v>
      </c>
      <c r="G1735" s="192" t="s">
        <v>646</v>
      </c>
      <c r="H1735" s="192" t="s">
        <v>298</v>
      </c>
      <c r="J1735" s="193" t="s">
        <v>647</v>
      </c>
      <c r="K1735" s="193" t="s">
        <v>648</v>
      </c>
    </row>
    <row r="1738" spans="1:11" x14ac:dyDescent="0.25">
      <c r="A1738" s="194" t="s">
        <v>9</v>
      </c>
      <c r="B1738" s="194" t="s">
        <v>10</v>
      </c>
      <c r="F1738" s="196">
        <v>18627</v>
      </c>
      <c r="H1738" s="194" t="s">
        <v>1266</v>
      </c>
      <c r="J1738" s="195">
        <v>150000</v>
      </c>
    </row>
    <row r="1739" spans="1:11" x14ac:dyDescent="0.25">
      <c r="A1739" s="194" t="s">
        <v>666</v>
      </c>
      <c r="B1739" s="194" t="s">
        <v>78</v>
      </c>
      <c r="D1739" s="194" t="s">
        <v>667</v>
      </c>
      <c r="H1739" s="194" t="s">
        <v>1266</v>
      </c>
      <c r="K1739" s="195">
        <v>150000</v>
      </c>
    </row>
    <row r="1740" spans="1:11" x14ac:dyDescent="0.25">
      <c r="A1740" s="190" t="s">
        <v>748</v>
      </c>
      <c r="J1740" s="195">
        <v>150000</v>
      </c>
      <c r="K1740" s="195">
        <v>150000</v>
      </c>
    </row>
    <row r="1743" spans="1:11" x14ac:dyDescent="0.25">
      <c r="A1743" s="190" t="s">
        <v>749</v>
      </c>
      <c r="D1743" s="191" t="s">
        <v>684</v>
      </c>
      <c r="E1743" s="190" t="s">
        <v>722</v>
      </c>
    </row>
    <row r="1744" spans="1:11" x14ac:dyDescent="0.25">
      <c r="A1744" s="192" t="s">
        <v>109</v>
      </c>
      <c r="B1744" s="192" t="s">
        <v>110</v>
      </c>
      <c r="D1744" s="188" t="s">
        <v>644</v>
      </c>
      <c r="E1744" s="192" t="s">
        <v>86</v>
      </c>
      <c r="F1744" s="193" t="s">
        <v>645</v>
      </c>
      <c r="G1744" s="192" t="s">
        <v>646</v>
      </c>
      <c r="H1744" s="192" t="s">
        <v>298</v>
      </c>
      <c r="J1744" s="193" t="s">
        <v>647</v>
      </c>
      <c r="K1744" s="193" t="s">
        <v>648</v>
      </c>
    </row>
    <row r="1747" spans="1:11" x14ac:dyDescent="0.25">
      <c r="A1747" s="194" t="s">
        <v>36</v>
      </c>
      <c r="B1747" s="194" t="s">
        <v>37</v>
      </c>
      <c r="E1747" s="194" t="s">
        <v>443</v>
      </c>
      <c r="F1747" s="196">
        <v>24681501</v>
      </c>
      <c r="H1747" s="194" t="s">
        <v>1267</v>
      </c>
      <c r="J1747" s="195">
        <v>25858</v>
      </c>
    </row>
    <row r="1748" spans="1:11" x14ac:dyDescent="0.25">
      <c r="A1748" s="194" t="s">
        <v>11</v>
      </c>
      <c r="B1748" s="194" t="s">
        <v>12</v>
      </c>
      <c r="F1748" s="196">
        <v>1</v>
      </c>
      <c r="H1748" s="194" t="s">
        <v>1267</v>
      </c>
      <c r="K1748" s="195">
        <v>25858</v>
      </c>
    </row>
    <row r="1749" spans="1:11" x14ac:dyDescent="0.25">
      <c r="A1749" s="190" t="s">
        <v>751</v>
      </c>
      <c r="J1749" s="195">
        <v>25858</v>
      </c>
      <c r="K1749" s="195">
        <v>25858</v>
      </c>
    </row>
    <row r="1752" spans="1:11" x14ac:dyDescent="0.25">
      <c r="A1752" s="190" t="s">
        <v>752</v>
      </c>
      <c r="D1752" s="191" t="s">
        <v>663</v>
      </c>
      <c r="E1752" s="190" t="s">
        <v>1268</v>
      </c>
    </row>
    <row r="1753" spans="1:11" x14ac:dyDescent="0.25">
      <c r="A1753" s="192" t="s">
        <v>109</v>
      </c>
      <c r="B1753" s="192" t="s">
        <v>110</v>
      </c>
      <c r="D1753" s="188" t="s">
        <v>644</v>
      </c>
      <c r="E1753" s="192" t="s">
        <v>86</v>
      </c>
      <c r="F1753" s="193" t="s">
        <v>645</v>
      </c>
      <c r="G1753" s="192" t="s">
        <v>646</v>
      </c>
      <c r="H1753" s="192" t="s">
        <v>298</v>
      </c>
      <c r="J1753" s="193" t="s">
        <v>647</v>
      </c>
      <c r="K1753" s="193" t="s">
        <v>648</v>
      </c>
    </row>
    <row r="1756" spans="1:11" x14ac:dyDescent="0.25">
      <c r="A1756" s="194" t="s">
        <v>9</v>
      </c>
      <c r="B1756" s="194" t="s">
        <v>10</v>
      </c>
      <c r="F1756" s="196">
        <v>18628</v>
      </c>
      <c r="H1756" s="194" t="s">
        <v>1269</v>
      </c>
      <c r="J1756" s="195">
        <v>25000</v>
      </c>
    </row>
    <row r="1757" spans="1:11" x14ac:dyDescent="0.25">
      <c r="A1757" s="194" t="s">
        <v>666</v>
      </c>
      <c r="B1757" s="194" t="s">
        <v>78</v>
      </c>
      <c r="D1757" s="194" t="s">
        <v>667</v>
      </c>
      <c r="H1757" s="194" t="s">
        <v>1269</v>
      </c>
      <c r="K1757" s="195">
        <v>25000</v>
      </c>
    </row>
    <row r="1758" spans="1:11" x14ac:dyDescent="0.25">
      <c r="A1758" s="190" t="s">
        <v>754</v>
      </c>
      <c r="J1758" s="195">
        <v>25000</v>
      </c>
      <c r="K1758" s="195">
        <v>25000</v>
      </c>
    </row>
    <row r="1761" spans="1:11" x14ac:dyDescent="0.25">
      <c r="A1761" s="190" t="s">
        <v>755</v>
      </c>
      <c r="D1761" s="191" t="s">
        <v>663</v>
      </c>
      <c r="E1761" s="190" t="s">
        <v>1268</v>
      </c>
    </row>
    <row r="1762" spans="1:11" x14ac:dyDescent="0.25">
      <c r="A1762" s="192" t="s">
        <v>109</v>
      </c>
      <c r="B1762" s="192" t="s">
        <v>110</v>
      </c>
      <c r="D1762" s="188" t="s">
        <v>644</v>
      </c>
      <c r="E1762" s="192" t="s">
        <v>86</v>
      </c>
      <c r="F1762" s="193" t="s">
        <v>645</v>
      </c>
      <c r="G1762" s="192" t="s">
        <v>646</v>
      </c>
      <c r="H1762" s="192" t="s">
        <v>298</v>
      </c>
      <c r="J1762" s="193" t="s">
        <v>647</v>
      </c>
      <c r="K1762" s="193" t="s">
        <v>648</v>
      </c>
    </row>
    <row r="1765" spans="1:11" x14ac:dyDescent="0.25">
      <c r="A1765" s="194" t="s">
        <v>9</v>
      </c>
      <c r="B1765" s="194" t="s">
        <v>10</v>
      </c>
      <c r="F1765" s="196">
        <v>18629</v>
      </c>
      <c r="H1765" s="194" t="s">
        <v>1270</v>
      </c>
      <c r="J1765" s="195">
        <v>30000</v>
      </c>
    </row>
    <row r="1766" spans="1:11" x14ac:dyDescent="0.25">
      <c r="A1766" s="194" t="s">
        <v>666</v>
      </c>
      <c r="B1766" s="194" t="s">
        <v>78</v>
      </c>
      <c r="D1766" s="194" t="s">
        <v>667</v>
      </c>
      <c r="H1766" s="194" t="s">
        <v>1270</v>
      </c>
      <c r="K1766" s="195">
        <v>30000</v>
      </c>
    </row>
    <row r="1767" spans="1:11" x14ac:dyDescent="0.25">
      <c r="A1767" s="190" t="s">
        <v>760</v>
      </c>
      <c r="J1767" s="195">
        <v>30000</v>
      </c>
      <c r="K1767" s="195">
        <v>30000</v>
      </c>
    </row>
    <row r="1770" spans="1:11" x14ac:dyDescent="0.25">
      <c r="A1770" s="190" t="s">
        <v>761</v>
      </c>
      <c r="D1770" s="191" t="s">
        <v>663</v>
      </c>
      <c r="E1770" s="190" t="s">
        <v>1268</v>
      </c>
    </row>
    <row r="1771" spans="1:11" x14ac:dyDescent="0.25">
      <c r="A1771" s="192" t="s">
        <v>109</v>
      </c>
      <c r="B1771" s="192" t="s">
        <v>110</v>
      </c>
      <c r="D1771" s="188" t="s">
        <v>644</v>
      </c>
      <c r="E1771" s="192" t="s">
        <v>86</v>
      </c>
      <c r="F1771" s="193" t="s">
        <v>645</v>
      </c>
      <c r="G1771" s="192" t="s">
        <v>646</v>
      </c>
      <c r="H1771" s="192" t="s">
        <v>298</v>
      </c>
      <c r="J1771" s="193" t="s">
        <v>647</v>
      </c>
      <c r="K1771" s="193" t="s">
        <v>648</v>
      </c>
    </row>
    <row r="1774" spans="1:11" x14ac:dyDescent="0.25">
      <c r="A1774" s="194" t="s">
        <v>9</v>
      </c>
      <c r="B1774" s="194" t="s">
        <v>10</v>
      </c>
      <c r="F1774" s="196">
        <v>1</v>
      </c>
      <c r="H1774" s="194" t="s">
        <v>1271</v>
      </c>
      <c r="J1774" s="195">
        <v>29257</v>
      </c>
    </row>
    <row r="1775" spans="1:11" x14ac:dyDescent="0.25">
      <c r="A1775" s="194" t="s">
        <v>655</v>
      </c>
      <c r="B1775" s="194" t="s">
        <v>120</v>
      </c>
      <c r="E1775" s="194" t="s">
        <v>412</v>
      </c>
      <c r="F1775" s="196">
        <v>1</v>
      </c>
      <c r="H1775" s="194" t="s">
        <v>1272</v>
      </c>
      <c r="K1775" s="195">
        <v>29257</v>
      </c>
    </row>
    <row r="1776" spans="1:11" x14ac:dyDescent="0.25">
      <c r="A1776" s="190" t="s">
        <v>764</v>
      </c>
      <c r="J1776" s="195">
        <v>29257</v>
      </c>
      <c r="K1776" s="195">
        <v>29257</v>
      </c>
    </row>
    <row r="1779" spans="1:11" x14ac:dyDescent="0.25">
      <c r="A1779" s="190" t="s">
        <v>765</v>
      </c>
      <c r="D1779" s="191" t="s">
        <v>684</v>
      </c>
      <c r="E1779" s="190" t="s">
        <v>1273</v>
      </c>
    </row>
    <row r="1780" spans="1:11" x14ac:dyDescent="0.25">
      <c r="A1780" s="192" t="s">
        <v>109</v>
      </c>
      <c r="B1780" s="192" t="s">
        <v>110</v>
      </c>
      <c r="D1780" s="188" t="s">
        <v>644</v>
      </c>
      <c r="E1780" s="192" t="s">
        <v>86</v>
      </c>
      <c r="F1780" s="193" t="s">
        <v>645</v>
      </c>
      <c r="G1780" s="192" t="s">
        <v>646</v>
      </c>
      <c r="H1780" s="192" t="s">
        <v>298</v>
      </c>
      <c r="J1780" s="193" t="s">
        <v>647</v>
      </c>
      <c r="K1780" s="193" t="s">
        <v>648</v>
      </c>
    </row>
    <row r="1783" spans="1:11" x14ac:dyDescent="0.25">
      <c r="A1783" s="194" t="s">
        <v>20</v>
      </c>
      <c r="B1783" s="194" t="s">
        <v>21</v>
      </c>
      <c r="E1783" s="194" t="s">
        <v>412</v>
      </c>
      <c r="F1783" s="196">
        <v>1</v>
      </c>
      <c r="H1783" s="194" t="s">
        <v>541</v>
      </c>
      <c r="J1783" s="195">
        <v>1590000</v>
      </c>
    </row>
    <row r="1784" spans="1:11" x14ac:dyDescent="0.25">
      <c r="A1784" s="194" t="s">
        <v>651</v>
      </c>
      <c r="B1784" s="194" t="s">
        <v>141</v>
      </c>
      <c r="F1784" s="196">
        <v>545</v>
      </c>
      <c r="H1784" s="194" t="s">
        <v>541</v>
      </c>
      <c r="K1784" s="195">
        <v>1590000</v>
      </c>
    </row>
    <row r="1785" spans="1:11" x14ac:dyDescent="0.25">
      <c r="A1785" s="190" t="s">
        <v>767</v>
      </c>
      <c r="J1785" s="195">
        <v>1590000</v>
      </c>
      <c r="K1785" s="195">
        <v>1590000</v>
      </c>
    </row>
    <row r="1788" spans="1:11" x14ac:dyDescent="0.25">
      <c r="A1788" s="190" t="s">
        <v>768</v>
      </c>
      <c r="D1788" s="191" t="s">
        <v>684</v>
      </c>
      <c r="E1788" s="190" t="s">
        <v>1273</v>
      </c>
    </row>
    <row r="1789" spans="1:11" x14ac:dyDescent="0.25">
      <c r="A1789" s="192" t="s">
        <v>109</v>
      </c>
      <c r="B1789" s="192" t="s">
        <v>110</v>
      </c>
      <c r="D1789" s="188" t="s">
        <v>644</v>
      </c>
      <c r="E1789" s="192" t="s">
        <v>86</v>
      </c>
      <c r="F1789" s="193" t="s">
        <v>645</v>
      </c>
      <c r="G1789" s="192" t="s">
        <v>646</v>
      </c>
      <c r="H1789" s="192" t="s">
        <v>298</v>
      </c>
      <c r="J1789" s="193" t="s">
        <v>647</v>
      </c>
      <c r="K1789" s="193" t="s">
        <v>648</v>
      </c>
    </row>
    <row r="1792" spans="1:11" x14ac:dyDescent="0.25">
      <c r="A1792" s="194" t="s">
        <v>15</v>
      </c>
      <c r="B1792" s="194" t="s">
        <v>16</v>
      </c>
      <c r="E1792" s="194" t="s">
        <v>412</v>
      </c>
      <c r="F1792" s="196">
        <v>201715</v>
      </c>
      <c r="H1792" s="194" t="s">
        <v>260</v>
      </c>
      <c r="J1792" s="195">
        <v>11070000</v>
      </c>
    </row>
    <row r="1793" spans="1:11" x14ac:dyDescent="0.25">
      <c r="A1793" s="194" t="s">
        <v>651</v>
      </c>
      <c r="B1793" s="194" t="s">
        <v>141</v>
      </c>
      <c r="F1793" s="196">
        <v>548</v>
      </c>
      <c r="H1793" s="194" t="s">
        <v>260</v>
      </c>
      <c r="K1793" s="195">
        <v>11070000</v>
      </c>
    </row>
    <row r="1794" spans="1:11" x14ac:dyDescent="0.25">
      <c r="A1794" s="190" t="s">
        <v>770</v>
      </c>
      <c r="J1794" s="195">
        <v>11070000</v>
      </c>
      <c r="K1794" s="195">
        <v>11070000</v>
      </c>
    </row>
    <row r="1797" spans="1:11" x14ac:dyDescent="0.25">
      <c r="A1797" s="190" t="s">
        <v>771</v>
      </c>
      <c r="D1797" s="191" t="s">
        <v>684</v>
      </c>
      <c r="E1797" s="190" t="s">
        <v>1273</v>
      </c>
    </row>
    <row r="1798" spans="1:11" x14ac:dyDescent="0.25">
      <c r="A1798" s="192" t="s">
        <v>109</v>
      </c>
      <c r="B1798" s="192" t="s">
        <v>110</v>
      </c>
      <c r="D1798" s="188" t="s">
        <v>644</v>
      </c>
      <c r="E1798" s="192" t="s">
        <v>86</v>
      </c>
      <c r="F1798" s="193" t="s">
        <v>645</v>
      </c>
      <c r="G1798" s="192" t="s">
        <v>646</v>
      </c>
      <c r="H1798" s="192" t="s">
        <v>298</v>
      </c>
      <c r="J1798" s="193" t="s">
        <v>647</v>
      </c>
      <c r="K1798" s="193" t="s">
        <v>648</v>
      </c>
    </row>
    <row r="1801" spans="1:11" x14ac:dyDescent="0.25">
      <c r="A1801" s="194" t="s">
        <v>15</v>
      </c>
      <c r="B1801" s="194" t="s">
        <v>16</v>
      </c>
      <c r="E1801" s="194" t="s">
        <v>412</v>
      </c>
      <c r="F1801" s="196">
        <v>201716</v>
      </c>
      <c r="H1801" s="194" t="s">
        <v>261</v>
      </c>
      <c r="J1801" s="195">
        <v>64240</v>
      </c>
    </row>
    <row r="1802" spans="1:11" x14ac:dyDescent="0.25">
      <c r="A1802" s="194" t="s">
        <v>651</v>
      </c>
      <c r="B1802" s="194" t="s">
        <v>141</v>
      </c>
      <c r="F1802" s="196">
        <v>549</v>
      </c>
      <c r="H1802" s="194" t="s">
        <v>261</v>
      </c>
      <c r="K1802" s="195">
        <v>64240</v>
      </c>
    </row>
    <row r="1803" spans="1:11" x14ac:dyDescent="0.25">
      <c r="A1803" s="190" t="s">
        <v>773</v>
      </c>
      <c r="J1803" s="195">
        <v>64240</v>
      </c>
      <c r="K1803" s="195">
        <v>64240</v>
      </c>
    </row>
    <row r="1806" spans="1:11" x14ac:dyDescent="0.25">
      <c r="A1806" s="190" t="s">
        <v>796</v>
      </c>
      <c r="D1806" s="191" t="s">
        <v>684</v>
      </c>
      <c r="E1806" s="190" t="s">
        <v>1273</v>
      </c>
    </row>
    <row r="1807" spans="1:11" x14ac:dyDescent="0.25">
      <c r="A1807" s="192" t="s">
        <v>109</v>
      </c>
      <c r="B1807" s="192" t="s">
        <v>110</v>
      </c>
      <c r="D1807" s="188" t="s">
        <v>644</v>
      </c>
      <c r="E1807" s="192" t="s">
        <v>86</v>
      </c>
      <c r="F1807" s="193" t="s">
        <v>645</v>
      </c>
      <c r="G1807" s="192" t="s">
        <v>646</v>
      </c>
      <c r="H1807" s="192" t="s">
        <v>298</v>
      </c>
      <c r="J1807" s="193" t="s">
        <v>647</v>
      </c>
      <c r="K1807" s="193" t="s">
        <v>648</v>
      </c>
    </row>
    <row r="1810" spans="1:11" x14ac:dyDescent="0.25">
      <c r="A1810" s="194" t="s">
        <v>15</v>
      </c>
      <c r="B1810" s="194" t="s">
        <v>16</v>
      </c>
      <c r="E1810" s="194" t="s">
        <v>412</v>
      </c>
      <c r="F1810" s="196">
        <v>201717</v>
      </c>
      <c r="H1810" s="194" t="s">
        <v>262</v>
      </c>
      <c r="J1810" s="195">
        <v>10000000</v>
      </c>
    </row>
    <row r="1811" spans="1:11" x14ac:dyDescent="0.25">
      <c r="A1811" s="194" t="s">
        <v>651</v>
      </c>
      <c r="B1811" s="194" t="s">
        <v>141</v>
      </c>
      <c r="F1811" s="196">
        <v>550</v>
      </c>
      <c r="H1811" s="194" t="s">
        <v>262</v>
      </c>
      <c r="K1811" s="195">
        <v>10000000</v>
      </c>
    </row>
    <row r="1812" spans="1:11" x14ac:dyDescent="0.25">
      <c r="A1812" s="190" t="s">
        <v>799</v>
      </c>
      <c r="J1812" s="195">
        <v>10000000</v>
      </c>
      <c r="K1812" s="195">
        <v>10000000</v>
      </c>
    </row>
    <row r="1815" spans="1:11" x14ac:dyDescent="0.25">
      <c r="A1815" s="190" t="s">
        <v>800</v>
      </c>
      <c r="D1815" s="191" t="s">
        <v>663</v>
      </c>
      <c r="E1815" s="190" t="s">
        <v>1273</v>
      </c>
    </row>
    <row r="1816" spans="1:11" x14ac:dyDescent="0.25">
      <c r="A1816" s="192" t="s">
        <v>109</v>
      </c>
      <c r="B1816" s="192" t="s">
        <v>110</v>
      </c>
      <c r="D1816" s="188" t="s">
        <v>644</v>
      </c>
      <c r="E1816" s="192" t="s">
        <v>86</v>
      </c>
      <c r="F1816" s="193" t="s">
        <v>645</v>
      </c>
      <c r="G1816" s="192" t="s">
        <v>646</v>
      </c>
      <c r="H1816" s="192" t="s">
        <v>298</v>
      </c>
      <c r="J1816" s="193" t="s">
        <v>647</v>
      </c>
      <c r="K1816" s="193" t="s">
        <v>648</v>
      </c>
    </row>
    <row r="1819" spans="1:11" x14ac:dyDescent="0.25">
      <c r="A1819" s="194" t="s">
        <v>11</v>
      </c>
      <c r="B1819" s="194" t="s">
        <v>12</v>
      </c>
      <c r="F1819" s="196">
        <v>1</v>
      </c>
      <c r="H1819" s="194" t="s">
        <v>1274</v>
      </c>
      <c r="J1819" s="195">
        <v>97000</v>
      </c>
    </row>
    <row r="1820" spans="1:11" x14ac:dyDescent="0.25">
      <c r="A1820" s="194" t="s">
        <v>1275</v>
      </c>
      <c r="B1820" s="194" t="s">
        <v>257</v>
      </c>
      <c r="D1820" s="194" t="s">
        <v>667</v>
      </c>
      <c r="H1820" s="194" t="s">
        <v>1274</v>
      </c>
      <c r="K1820" s="195">
        <v>97000</v>
      </c>
    </row>
    <row r="1821" spans="1:11" x14ac:dyDescent="0.25">
      <c r="A1821" s="190" t="s">
        <v>802</v>
      </c>
      <c r="J1821" s="195">
        <v>97000</v>
      </c>
      <c r="K1821" s="195">
        <v>97000</v>
      </c>
    </row>
    <row r="1824" spans="1:11" x14ac:dyDescent="0.25">
      <c r="A1824" s="190" t="s">
        <v>803</v>
      </c>
      <c r="D1824" s="191" t="s">
        <v>684</v>
      </c>
      <c r="E1824" s="190" t="s">
        <v>746</v>
      </c>
    </row>
    <row r="1825" spans="1:11" x14ac:dyDescent="0.25">
      <c r="A1825" s="192" t="s">
        <v>109</v>
      </c>
      <c r="B1825" s="192" t="s">
        <v>110</v>
      </c>
      <c r="D1825" s="188" t="s">
        <v>644</v>
      </c>
      <c r="E1825" s="192" t="s">
        <v>86</v>
      </c>
      <c r="F1825" s="193" t="s">
        <v>645</v>
      </c>
      <c r="G1825" s="192" t="s">
        <v>646</v>
      </c>
      <c r="H1825" s="192" t="s">
        <v>298</v>
      </c>
      <c r="J1825" s="193" t="s">
        <v>647</v>
      </c>
      <c r="K1825" s="193" t="s">
        <v>648</v>
      </c>
    </row>
    <row r="1828" spans="1:11" x14ac:dyDescent="0.25">
      <c r="A1828" s="194" t="s">
        <v>1125</v>
      </c>
      <c r="B1828" s="194" t="s">
        <v>71</v>
      </c>
      <c r="D1828" s="194" t="s">
        <v>813</v>
      </c>
      <c r="H1828" s="194" t="s">
        <v>1276</v>
      </c>
      <c r="J1828" s="195">
        <v>47490</v>
      </c>
    </row>
    <row r="1829" spans="1:11" x14ac:dyDescent="0.25">
      <c r="A1829" s="194" t="s">
        <v>15</v>
      </c>
      <c r="B1829" s="194" t="s">
        <v>16</v>
      </c>
      <c r="E1829" s="194" t="s">
        <v>412</v>
      </c>
      <c r="F1829" s="196">
        <v>201710</v>
      </c>
      <c r="H1829" s="194" t="s">
        <v>1277</v>
      </c>
      <c r="K1829" s="195">
        <v>47490</v>
      </c>
    </row>
    <row r="1830" spans="1:11" x14ac:dyDescent="0.25">
      <c r="A1830" s="190" t="s">
        <v>805</v>
      </c>
      <c r="J1830" s="195">
        <v>47490</v>
      </c>
      <c r="K1830" s="195">
        <v>47490</v>
      </c>
    </row>
    <row r="1833" spans="1:11" x14ac:dyDescent="0.25">
      <c r="A1833" s="190" t="s">
        <v>806</v>
      </c>
      <c r="D1833" s="191" t="s">
        <v>663</v>
      </c>
      <c r="E1833" s="190" t="s">
        <v>841</v>
      </c>
    </row>
    <row r="1834" spans="1:11" x14ac:dyDescent="0.25">
      <c r="A1834" s="192" t="s">
        <v>109</v>
      </c>
      <c r="B1834" s="192" t="s">
        <v>110</v>
      </c>
      <c r="D1834" s="188" t="s">
        <v>644</v>
      </c>
      <c r="E1834" s="192" t="s">
        <v>86</v>
      </c>
      <c r="F1834" s="193" t="s">
        <v>645</v>
      </c>
      <c r="G1834" s="192" t="s">
        <v>646</v>
      </c>
      <c r="H1834" s="192" t="s">
        <v>298</v>
      </c>
      <c r="J1834" s="193" t="s">
        <v>647</v>
      </c>
      <c r="K1834" s="193" t="s">
        <v>648</v>
      </c>
    </row>
    <row r="1837" spans="1:11" x14ac:dyDescent="0.25">
      <c r="A1837" s="194" t="s">
        <v>9</v>
      </c>
      <c r="B1837" s="194" t="s">
        <v>10</v>
      </c>
      <c r="F1837" s="196">
        <v>18630</v>
      </c>
      <c r="H1837" s="194" t="s">
        <v>1278</v>
      </c>
      <c r="J1837" s="195">
        <v>10000</v>
      </c>
    </row>
    <row r="1838" spans="1:11" x14ac:dyDescent="0.25">
      <c r="A1838" s="194" t="s">
        <v>666</v>
      </c>
      <c r="B1838" s="194" t="s">
        <v>78</v>
      </c>
      <c r="D1838" s="194" t="s">
        <v>667</v>
      </c>
      <c r="H1838" s="194" t="s">
        <v>1278</v>
      </c>
      <c r="K1838" s="195">
        <v>10000</v>
      </c>
    </row>
    <row r="1839" spans="1:11" x14ac:dyDescent="0.25">
      <c r="A1839" s="190" t="s">
        <v>808</v>
      </c>
      <c r="J1839" s="195">
        <v>10000</v>
      </c>
      <c r="K1839" s="195">
        <v>10000</v>
      </c>
    </row>
    <row r="1842" spans="1:11" x14ac:dyDescent="0.25">
      <c r="A1842" s="190" t="s">
        <v>809</v>
      </c>
      <c r="D1842" s="191" t="s">
        <v>663</v>
      </c>
      <c r="E1842" s="190" t="s">
        <v>1279</v>
      </c>
    </row>
    <row r="1843" spans="1:11" x14ac:dyDescent="0.25">
      <c r="A1843" s="192" t="s">
        <v>109</v>
      </c>
      <c r="B1843" s="192" t="s">
        <v>110</v>
      </c>
      <c r="D1843" s="188" t="s">
        <v>644</v>
      </c>
      <c r="E1843" s="192" t="s">
        <v>86</v>
      </c>
      <c r="F1843" s="193" t="s">
        <v>645</v>
      </c>
      <c r="G1843" s="192" t="s">
        <v>646</v>
      </c>
      <c r="H1843" s="192" t="s">
        <v>298</v>
      </c>
      <c r="J1843" s="193" t="s">
        <v>647</v>
      </c>
      <c r="K1843" s="193" t="s">
        <v>648</v>
      </c>
    </row>
    <row r="1846" spans="1:11" x14ac:dyDescent="0.25">
      <c r="A1846" s="194" t="s">
        <v>9</v>
      </c>
      <c r="B1846" s="194" t="s">
        <v>10</v>
      </c>
      <c r="F1846" s="196">
        <v>18631</v>
      </c>
      <c r="H1846" s="194" t="s">
        <v>1280</v>
      </c>
      <c r="J1846" s="195">
        <v>10000</v>
      </c>
    </row>
    <row r="1847" spans="1:11" x14ac:dyDescent="0.25">
      <c r="A1847" s="194" t="s">
        <v>666</v>
      </c>
      <c r="B1847" s="194" t="s">
        <v>78</v>
      </c>
      <c r="D1847" s="194" t="s">
        <v>667</v>
      </c>
      <c r="H1847" s="194" t="s">
        <v>1280</v>
      </c>
      <c r="K1847" s="195">
        <v>10000</v>
      </c>
    </row>
    <row r="1848" spans="1:11" x14ac:dyDescent="0.25">
      <c r="A1848" s="190" t="s">
        <v>816</v>
      </c>
      <c r="J1848" s="195">
        <v>10000</v>
      </c>
      <c r="K1848" s="195">
        <v>10000</v>
      </c>
    </row>
    <row r="1851" spans="1:11" x14ac:dyDescent="0.25">
      <c r="A1851" s="190" t="s">
        <v>817</v>
      </c>
      <c r="D1851" s="191" t="s">
        <v>663</v>
      </c>
      <c r="E1851" s="190" t="s">
        <v>1279</v>
      </c>
    </row>
    <row r="1852" spans="1:11" x14ac:dyDescent="0.25">
      <c r="A1852" s="192" t="s">
        <v>109</v>
      </c>
      <c r="B1852" s="192" t="s">
        <v>110</v>
      </c>
      <c r="D1852" s="188" t="s">
        <v>644</v>
      </c>
      <c r="E1852" s="192" t="s">
        <v>86</v>
      </c>
      <c r="F1852" s="193" t="s">
        <v>645</v>
      </c>
      <c r="G1852" s="192" t="s">
        <v>646</v>
      </c>
      <c r="H1852" s="192" t="s">
        <v>298</v>
      </c>
      <c r="J1852" s="193" t="s">
        <v>647</v>
      </c>
      <c r="K1852" s="193" t="s">
        <v>648</v>
      </c>
    </row>
    <row r="1855" spans="1:11" x14ac:dyDescent="0.25">
      <c r="A1855" s="194" t="s">
        <v>9</v>
      </c>
      <c r="B1855" s="194" t="s">
        <v>10</v>
      </c>
      <c r="F1855" s="196">
        <v>1</v>
      </c>
      <c r="H1855" s="194" t="s">
        <v>1281</v>
      </c>
      <c r="J1855" s="195">
        <v>1080000</v>
      </c>
    </row>
    <row r="1856" spans="1:11" x14ac:dyDescent="0.25">
      <c r="A1856" s="194" t="s">
        <v>666</v>
      </c>
      <c r="B1856" s="194" t="s">
        <v>78</v>
      </c>
      <c r="D1856" s="194" t="s">
        <v>667</v>
      </c>
      <c r="H1856" s="194" t="s">
        <v>1281</v>
      </c>
      <c r="K1856" s="195">
        <v>1080000</v>
      </c>
    </row>
    <row r="1857" spans="1:11" x14ac:dyDescent="0.25">
      <c r="A1857" s="190" t="s">
        <v>821</v>
      </c>
      <c r="J1857" s="195">
        <v>1080000</v>
      </c>
      <c r="K1857" s="195">
        <v>1080000</v>
      </c>
    </row>
    <row r="1860" spans="1:11" x14ac:dyDescent="0.25">
      <c r="A1860" s="190" t="s">
        <v>822</v>
      </c>
      <c r="D1860" s="191" t="s">
        <v>663</v>
      </c>
      <c r="E1860" s="190" t="s">
        <v>1279</v>
      </c>
    </row>
    <row r="1861" spans="1:11" x14ac:dyDescent="0.25">
      <c r="A1861" s="192" t="s">
        <v>109</v>
      </c>
      <c r="B1861" s="192" t="s">
        <v>110</v>
      </c>
      <c r="D1861" s="188" t="s">
        <v>644</v>
      </c>
      <c r="E1861" s="192" t="s">
        <v>86</v>
      </c>
      <c r="F1861" s="193" t="s">
        <v>645</v>
      </c>
      <c r="G1861" s="192" t="s">
        <v>646</v>
      </c>
      <c r="H1861" s="192" t="s">
        <v>298</v>
      </c>
      <c r="J1861" s="193" t="s">
        <v>647</v>
      </c>
      <c r="K1861" s="193" t="s">
        <v>648</v>
      </c>
    </row>
    <row r="1864" spans="1:11" x14ac:dyDescent="0.25">
      <c r="A1864" s="194" t="s">
        <v>11</v>
      </c>
      <c r="B1864" s="194" t="s">
        <v>12</v>
      </c>
      <c r="F1864" s="196">
        <v>1</v>
      </c>
      <c r="H1864" s="194" t="s">
        <v>1282</v>
      </c>
      <c r="J1864" s="195">
        <v>29434</v>
      </c>
    </row>
    <row r="1865" spans="1:11" x14ac:dyDescent="0.25">
      <c r="A1865" s="194" t="s">
        <v>674</v>
      </c>
      <c r="B1865" s="194" t="s">
        <v>79</v>
      </c>
      <c r="D1865" s="194" t="s">
        <v>667</v>
      </c>
      <c r="H1865" s="194" t="s">
        <v>1282</v>
      </c>
      <c r="K1865" s="195">
        <v>29434</v>
      </c>
    </row>
    <row r="1866" spans="1:11" x14ac:dyDescent="0.25">
      <c r="A1866" s="190" t="s">
        <v>824</v>
      </c>
      <c r="J1866" s="195">
        <v>29434</v>
      </c>
      <c r="K1866" s="195">
        <v>29434</v>
      </c>
    </row>
    <row r="1869" spans="1:11" x14ac:dyDescent="0.25">
      <c r="A1869" s="190" t="s">
        <v>825</v>
      </c>
      <c r="D1869" s="191" t="s">
        <v>663</v>
      </c>
      <c r="E1869" s="190" t="s">
        <v>1279</v>
      </c>
    </row>
    <row r="1870" spans="1:11" x14ac:dyDescent="0.25">
      <c r="A1870" s="192" t="s">
        <v>109</v>
      </c>
      <c r="B1870" s="192" t="s">
        <v>110</v>
      </c>
      <c r="D1870" s="188" t="s">
        <v>644</v>
      </c>
      <c r="E1870" s="192" t="s">
        <v>86</v>
      </c>
      <c r="F1870" s="193" t="s">
        <v>645</v>
      </c>
      <c r="G1870" s="192" t="s">
        <v>646</v>
      </c>
      <c r="H1870" s="192" t="s">
        <v>298</v>
      </c>
      <c r="J1870" s="193" t="s">
        <v>647</v>
      </c>
      <c r="K1870" s="193" t="s">
        <v>648</v>
      </c>
    </row>
    <row r="1873" spans="1:11" x14ac:dyDescent="0.25">
      <c r="A1873" s="194" t="s">
        <v>11</v>
      </c>
      <c r="B1873" s="194" t="s">
        <v>12</v>
      </c>
      <c r="F1873" s="196">
        <v>1</v>
      </c>
      <c r="H1873" s="194" t="s">
        <v>807</v>
      </c>
      <c r="J1873" s="195">
        <v>120000</v>
      </c>
    </row>
    <row r="1874" spans="1:11" x14ac:dyDescent="0.25">
      <c r="A1874" s="194" t="s">
        <v>674</v>
      </c>
      <c r="B1874" s="194" t="s">
        <v>79</v>
      </c>
      <c r="D1874" s="194" t="s">
        <v>667</v>
      </c>
      <c r="H1874" s="194" t="s">
        <v>807</v>
      </c>
      <c r="K1874" s="195">
        <v>120000</v>
      </c>
    </row>
    <row r="1875" spans="1:11" x14ac:dyDescent="0.25">
      <c r="A1875" s="190" t="s">
        <v>836</v>
      </c>
      <c r="J1875" s="195">
        <v>120000</v>
      </c>
      <c r="K1875" s="195">
        <v>120000</v>
      </c>
    </row>
    <row r="1878" spans="1:11" x14ac:dyDescent="0.25">
      <c r="A1878" s="190" t="s">
        <v>774</v>
      </c>
      <c r="D1878" s="191" t="s">
        <v>663</v>
      </c>
      <c r="E1878" s="190" t="s">
        <v>1283</v>
      </c>
    </row>
    <row r="1879" spans="1:11" x14ac:dyDescent="0.25">
      <c r="A1879" s="192" t="s">
        <v>109</v>
      </c>
      <c r="B1879" s="192" t="s">
        <v>110</v>
      </c>
      <c r="D1879" s="188" t="s">
        <v>644</v>
      </c>
      <c r="E1879" s="192" t="s">
        <v>86</v>
      </c>
      <c r="F1879" s="193" t="s">
        <v>645</v>
      </c>
      <c r="G1879" s="192" t="s">
        <v>646</v>
      </c>
      <c r="H1879" s="192" t="s">
        <v>298</v>
      </c>
      <c r="J1879" s="193" t="s">
        <v>647</v>
      </c>
      <c r="K1879" s="193" t="s">
        <v>648</v>
      </c>
    </row>
    <row r="1882" spans="1:11" x14ac:dyDescent="0.25">
      <c r="A1882" s="194" t="s">
        <v>9</v>
      </c>
      <c r="B1882" s="194" t="s">
        <v>10</v>
      </c>
      <c r="F1882" s="196">
        <v>18632</v>
      </c>
      <c r="H1882" s="194" t="s">
        <v>1284</v>
      </c>
      <c r="J1882" s="195">
        <v>25000</v>
      </c>
    </row>
    <row r="1883" spans="1:11" x14ac:dyDescent="0.25">
      <c r="A1883" s="194" t="s">
        <v>666</v>
      </c>
      <c r="B1883" s="194" t="s">
        <v>78</v>
      </c>
      <c r="D1883" s="194" t="s">
        <v>667</v>
      </c>
      <c r="H1883" s="194" t="s">
        <v>1284</v>
      </c>
      <c r="K1883" s="195">
        <v>25000</v>
      </c>
    </row>
    <row r="1884" spans="1:11" x14ac:dyDescent="0.25">
      <c r="A1884" s="190" t="s">
        <v>776</v>
      </c>
      <c r="J1884" s="195">
        <v>25000</v>
      </c>
      <c r="K1884" s="195">
        <v>25000</v>
      </c>
    </row>
    <row r="1887" spans="1:11" x14ac:dyDescent="0.25">
      <c r="A1887" s="190" t="s">
        <v>777</v>
      </c>
      <c r="D1887" s="191" t="s">
        <v>663</v>
      </c>
      <c r="E1887" s="190" t="s">
        <v>871</v>
      </c>
    </row>
    <row r="1888" spans="1:11" x14ac:dyDescent="0.25">
      <c r="A1888" s="192" t="s">
        <v>109</v>
      </c>
      <c r="B1888" s="192" t="s">
        <v>110</v>
      </c>
      <c r="D1888" s="188" t="s">
        <v>644</v>
      </c>
      <c r="E1888" s="192" t="s">
        <v>86</v>
      </c>
      <c r="F1888" s="193" t="s">
        <v>645</v>
      </c>
      <c r="G1888" s="192" t="s">
        <v>646</v>
      </c>
      <c r="H1888" s="192" t="s">
        <v>298</v>
      </c>
      <c r="J1888" s="193" t="s">
        <v>647</v>
      </c>
      <c r="K1888" s="193" t="s">
        <v>648</v>
      </c>
    </row>
    <row r="1891" spans="1:11" x14ac:dyDescent="0.25">
      <c r="A1891" s="194" t="s">
        <v>9</v>
      </c>
      <c r="B1891" s="194" t="s">
        <v>10</v>
      </c>
      <c r="F1891" s="196">
        <v>18633</v>
      </c>
      <c r="H1891" s="194" t="s">
        <v>1285</v>
      </c>
      <c r="J1891" s="195">
        <v>30000</v>
      </c>
    </row>
    <row r="1892" spans="1:11" x14ac:dyDescent="0.25">
      <c r="A1892" s="194" t="s">
        <v>666</v>
      </c>
      <c r="B1892" s="194" t="s">
        <v>78</v>
      </c>
      <c r="D1892" s="194" t="s">
        <v>667</v>
      </c>
      <c r="H1892" s="194" t="s">
        <v>1285</v>
      </c>
      <c r="K1892" s="195">
        <v>30000</v>
      </c>
    </row>
    <row r="1893" spans="1:11" x14ac:dyDescent="0.25">
      <c r="A1893" s="190" t="s">
        <v>779</v>
      </c>
      <c r="J1893" s="195">
        <v>30000</v>
      </c>
      <c r="K1893" s="195">
        <v>30000</v>
      </c>
    </row>
    <row r="1896" spans="1:11" x14ac:dyDescent="0.25">
      <c r="A1896" s="190" t="s">
        <v>780</v>
      </c>
      <c r="D1896" s="191" t="s">
        <v>663</v>
      </c>
      <c r="E1896" s="190" t="s">
        <v>871</v>
      </c>
    </row>
    <row r="1897" spans="1:11" x14ac:dyDescent="0.25">
      <c r="A1897" s="192" t="s">
        <v>109</v>
      </c>
      <c r="B1897" s="192" t="s">
        <v>110</v>
      </c>
      <c r="D1897" s="188" t="s">
        <v>644</v>
      </c>
      <c r="E1897" s="192" t="s">
        <v>86</v>
      </c>
      <c r="F1897" s="193" t="s">
        <v>645</v>
      </c>
      <c r="G1897" s="192" t="s">
        <v>646</v>
      </c>
      <c r="H1897" s="192" t="s">
        <v>298</v>
      </c>
      <c r="J1897" s="193" t="s">
        <v>647</v>
      </c>
      <c r="K1897" s="193" t="s">
        <v>648</v>
      </c>
    </row>
    <row r="1900" spans="1:11" x14ac:dyDescent="0.25">
      <c r="A1900" s="194" t="s">
        <v>11</v>
      </c>
      <c r="B1900" s="194" t="s">
        <v>12</v>
      </c>
      <c r="F1900" s="196">
        <v>1</v>
      </c>
      <c r="H1900" s="194" t="s">
        <v>1286</v>
      </c>
      <c r="J1900" s="195">
        <v>58734</v>
      </c>
    </row>
    <row r="1901" spans="1:11" x14ac:dyDescent="0.25">
      <c r="A1901" s="194" t="s">
        <v>674</v>
      </c>
      <c r="B1901" s="194" t="s">
        <v>79</v>
      </c>
      <c r="D1901" s="194" t="s">
        <v>667</v>
      </c>
      <c r="H1901" s="194" t="s">
        <v>1286</v>
      </c>
      <c r="K1901" s="195">
        <v>58734</v>
      </c>
    </row>
    <row r="1902" spans="1:11" x14ac:dyDescent="0.25">
      <c r="A1902" s="190" t="s">
        <v>782</v>
      </c>
      <c r="J1902" s="195">
        <v>58734</v>
      </c>
      <c r="K1902" s="195">
        <v>58734</v>
      </c>
    </row>
    <row r="1905" spans="1:11" x14ac:dyDescent="0.25">
      <c r="A1905" s="190" t="s">
        <v>783</v>
      </c>
      <c r="D1905" s="191" t="s">
        <v>663</v>
      </c>
      <c r="E1905" s="190" t="s">
        <v>890</v>
      </c>
    </row>
    <row r="1906" spans="1:11" x14ac:dyDescent="0.25">
      <c r="A1906" s="192" t="s">
        <v>109</v>
      </c>
      <c r="B1906" s="192" t="s">
        <v>110</v>
      </c>
      <c r="D1906" s="188" t="s">
        <v>644</v>
      </c>
      <c r="E1906" s="192" t="s">
        <v>86</v>
      </c>
      <c r="F1906" s="193" t="s">
        <v>645</v>
      </c>
      <c r="G1906" s="192" t="s">
        <v>646</v>
      </c>
      <c r="H1906" s="192" t="s">
        <v>298</v>
      </c>
      <c r="J1906" s="193" t="s">
        <v>647</v>
      </c>
      <c r="K1906" s="193" t="s">
        <v>648</v>
      </c>
    </row>
    <row r="1909" spans="1:11" x14ac:dyDescent="0.25">
      <c r="A1909" s="194" t="s">
        <v>11</v>
      </c>
      <c r="B1909" s="194" t="s">
        <v>12</v>
      </c>
      <c r="F1909" s="196">
        <v>1</v>
      </c>
      <c r="H1909" s="194" t="s">
        <v>1287</v>
      </c>
      <c r="J1909" s="195">
        <v>38834</v>
      </c>
    </row>
    <row r="1910" spans="1:11" x14ac:dyDescent="0.25">
      <c r="A1910" s="194" t="s">
        <v>674</v>
      </c>
      <c r="B1910" s="194" t="s">
        <v>79</v>
      </c>
      <c r="D1910" s="194" t="s">
        <v>667</v>
      </c>
      <c r="H1910" s="194" t="s">
        <v>1287</v>
      </c>
      <c r="K1910" s="195">
        <v>38834</v>
      </c>
    </row>
    <row r="1911" spans="1:11" x14ac:dyDescent="0.25">
      <c r="A1911" s="190" t="s">
        <v>785</v>
      </c>
      <c r="J1911" s="195">
        <v>38834</v>
      </c>
      <c r="K1911" s="195">
        <v>38834</v>
      </c>
    </row>
    <row r="1914" spans="1:11" x14ac:dyDescent="0.25">
      <c r="A1914" s="190" t="s">
        <v>786</v>
      </c>
      <c r="D1914" s="191" t="s">
        <v>663</v>
      </c>
      <c r="E1914" s="190" t="s">
        <v>890</v>
      </c>
    </row>
    <row r="1915" spans="1:11" x14ac:dyDescent="0.25">
      <c r="A1915" s="192" t="s">
        <v>109</v>
      </c>
      <c r="B1915" s="192" t="s">
        <v>110</v>
      </c>
      <c r="D1915" s="188" t="s">
        <v>644</v>
      </c>
      <c r="E1915" s="192" t="s">
        <v>86</v>
      </c>
      <c r="F1915" s="193" t="s">
        <v>645</v>
      </c>
      <c r="G1915" s="192" t="s">
        <v>646</v>
      </c>
      <c r="H1915" s="192" t="s">
        <v>298</v>
      </c>
      <c r="J1915" s="193" t="s">
        <v>647</v>
      </c>
      <c r="K1915" s="193" t="s">
        <v>648</v>
      </c>
    </row>
    <row r="1918" spans="1:11" x14ac:dyDescent="0.25">
      <c r="A1918" s="194" t="s">
        <v>9</v>
      </c>
      <c r="B1918" s="194" t="s">
        <v>10</v>
      </c>
      <c r="F1918" s="196">
        <v>1</v>
      </c>
      <c r="H1918" s="194" t="s">
        <v>1288</v>
      </c>
      <c r="J1918" s="195">
        <v>50000</v>
      </c>
    </row>
    <row r="1919" spans="1:11" x14ac:dyDescent="0.25">
      <c r="A1919" s="194" t="s">
        <v>666</v>
      </c>
      <c r="B1919" s="194" t="s">
        <v>78</v>
      </c>
      <c r="D1919" s="194" t="s">
        <v>667</v>
      </c>
      <c r="H1919" s="194" t="s">
        <v>1288</v>
      </c>
      <c r="K1919" s="195">
        <v>50000</v>
      </c>
    </row>
    <row r="1920" spans="1:11" x14ac:dyDescent="0.25">
      <c r="A1920" s="190" t="s">
        <v>787</v>
      </c>
      <c r="J1920" s="195">
        <v>50000</v>
      </c>
      <c r="K1920" s="195">
        <v>50000</v>
      </c>
    </row>
    <row r="1923" spans="1:11" x14ac:dyDescent="0.25">
      <c r="A1923" s="190" t="s">
        <v>788</v>
      </c>
      <c r="D1923" s="191" t="s">
        <v>663</v>
      </c>
      <c r="E1923" s="190" t="s">
        <v>890</v>
      </c>
    </row>
    <row r="1924" spans="1:11" x14ac:dyDescent="0.25">
      <c r="A1924" s="192" t="s">
        <v>109</v>
      </c>
      <c r="B1924" s="192" t="s">
        <v>110</v>
      </c>
      <c r="D1924" s="188" t="s">
        <v>644</v>
      </c>
      <c r="E1924" s="192" t="s">
        <v>86</v>
      </c>
      <c r="F1924" s="193" t="s">
        <v>645</v>
      </c>
      <c r="G1924" s="192" t="s">
        <v>646</v>
      </c>
      <c r="H1924" s="192" t="s">
        <v>298</v>
      </c>
      <c r="J1924" s="193" t="s">
        <v>647</v>
      </c>
      <c r="K1924" s="193" t="s">
        <v>648</v>
      </c>
    </row>
    <row r="1927" spans="1:11" x14ac:dyDescent="0.25">
      <c r="A1927" s="194" t="s">
        <v>9</v>
      </c>
      <c r="B1927" s="194" t="s">
        <v>10</v>
      </c>
      <c r="F1927" s="196">
        <v>18636</v>
      </c>
      <c r="H1927" s="194" t="s">
        <v>1289</v>
      </c>
      <c r="J1927" s="195">
        <v>70000</v>
      </c>
    </row>
    <row r="1928" spans="1:11" x14ac:dyDescent="0.25">
      <c r="A1928" s="194" t="s">
        <v>666</v>
      </c>
      <c r="B1928" s="194" t="s">
        <v>78</v>
      </c>
      <c r="D1928" s="194" t="s">
        <v>667</v>
      </c>
      <c r="H1928" s="194" t="s">
        <v>1289</v>
      </c>
      <c r="K1928" s="195">
        <v>70000</v>
      </c>
    </row>
    <row r="1929" spans="1:11" x14ac:dyDescent="0.25">
      <c r="A1929" s="190" t="s">
        <v>790</v>
      </c>
      <c r="J1929" s="195">
        <v>70000</v>
      </c>
      <c r="K1929" s="195">
        <v>70000</v>
      </c>
    </row>
    <row r="1932" spans="1:11" x14ac:dyDescent="0.25">
      <c r="A1932" s="190" t="s">
        <v>791</v>
      </c>
      <c r="D1932" s="191" t="s">
        <v>663</v>
      </c>
      <c r="E1932" s="190" t="s">
        <v>890</v>
      </c>
    </row>
    <row r="1933" spans="1:11" x14ac:dyDescent="0.25">
      <c r="A1933" s="192" t="s">
        <v>109</v>
      </c>
      <c r="B1933" s="192" t="s">
        <v>110</v>
      </c>
      <c r="D1933" s="188" t="s">
        <v>644</v>
      </c>
      <c r="E1933" s="192" t="s">
        <v>86</v>
      </c>
      <c r="F1933" s="193" t="s">
        <v>645</v>
      </c>
      <c r="G1933" s="192" t="s">
        <v>646</v>
      </c>
      <c r="H1933" s="192" t="s">
        <v>298</v>
      </c>
      <c r="J1933" s="193" t="s">
        <v>647</v>
      </c>
      <c r="K1933" s="193" t="s">
        <v>648</v>
      </c>
    </row>
    <row r="1936" spans="1:11" x14ac:dyDescent="0.25">
      <c r="A1936" s="194" t="s">
        <v>9</v>
      </c>
      <c r="B1936" s="194" t="s">
        <v>10</v>
      </c>
      <c r="F1936" s="196">
        <v>18634</v>
      </c>
      <c r="H1936" s="194" t="s">
        <v>1290</v>
      </c>
      <c r="J1936" s="195">
        <v>50000</v>
      </c>
    </row>
    <row r="1937" spans="1:11" x14ac:dyDescent="0.25">
      <c r="A1937" s="194" t="s">
        <v>666</v>
      </c>
      <c r="B1937" s="194" t="s">
        <v>78</v>
      </c>
      <c r="D1937" s="194" t="s">
        <v>667</v>
      </c>
      <c r="H1937" s="194" t="s">
        <v>1290</v>
      </c>
      <c r="K1937" s="195">
        <v>50000</v>
      </c>
    </row>
    <row r="1938" spans="1:11" x14ac:dyDescent="0.25">
      <c r="A1938" s="190" t="s">
        <v>793</v>
      </c>
      <c r="J1938" s="195">
        <v>50000</v>
      </c>
      <c r="K1938" s="195">
        <v>50000</v>
      </c>
    </row>
    <row r="1941" spans="1:11" x14ac:dyDescent="0.25">
      <c r="A1941" s="190" t="s">
        <v>889</v>
      </c>
      <c r="D1941" s="191" t="s">
        <v>642</v>
      </c>
      <c r="E1941" s="190" t="s">
        <v>933</v>
      </c>
    </row>
    <row r="1942" spans="1:11" x14ac:dyDescent="0.25">
      <c r="A1942" s="192" t="s">
        <v>109</v>
      </c>
      <c r="B1942" s="192" t="s">
        <v>110</v>
      </c>
      <c r="D1942" s="188" t="s">
        <v>644</v>
      </c>
      <c r="E1942" s="192" t="s">
        <v>86</v>
      </c>
      <c r="F1942" s="193" t="s">
        <v>645</v>
      </c>
      <c r="G1942" s="192" t="s">
        <v>646</v>
      </c>
      <c r="H1942" s="192" t="s">
        <v>298</v>
      </c>
      <c r="J1942" s="193" t="s">
        <v>647</v>
      </c>
      <c r="K1942" s="193" t="s">
        <v>648</v>
      </c>
    </row>
    <row r="1945" spans="1:11" x14ac:dyDescent="0.25">
      <c r="A1945" s="194" t="s">
        <v>952</v>
      </c>
      <c r="B1945" s="194" t="s">
        <v>68</v>
      </c>
      <c r="D1945" s="194" t="s">
        <v>813</v>
      </c>
      <c r="H1945" s="194" t="s">
        <v>628</v>
      </c>
      <c r="J1945" s="195">
        <v>230036</v>
      </c>
    </row>
    <row r="1946" spans="1:11" x14ac:dyDescent="0.25">
      <c r="A1946" s="194" t="s">
        <v>655</v>
      </c>
      <c r="B1946" s="194" t="s">
        <v>120</v>
      </c>
      <c r="E1946" s="194" t="s">
        <v>412</v>
      </c>
      <c r="F1946" s="196">
        <v>1</v>
      </c>
      <c r="H1946" s="194" t="s">
        <v>1291</v>
      </c>
      <c r="K1946" s="195">
        <v>230036</v>
      </c>
    </row>
    <row r="1947" spans="1:11" x14ac:dyDescent="0.25">
      <c r="A1947" s="190" t="s">
        <v>892</v>
      </c>
      <c r="J1947" s="195">
        <v>230036</v>
      </c>
      <c r="K1947" s="195">
        <v>230036</v>
      </c>
    </row>
    <row r="1950" spans="1:11" x14ac:dyDescent="0.25">
      <c r="A1950" s="190" t="s">
        <v>794</v>
      </c>
      <c r="D1950" s="191" t="s">
        <v>663</v>
      </c>
      <c r="E1950" s="190" t="s">
        <v>1292</v>
      </c>
    </row>
    <row r="1951" spans="1:11" x14ac:dyDescent="0.25">
      <c r="A1951" s="192" t="s">
        <v>109</v>
      </c>
      <c r="B1951" s="192" t="s">
        <v>110</v>
      </c>
      <c r="D1951" s="188" t="s">
        <v>644</v>
      </c>
      <c r="E1951" s="192" t="s">
        <v>86</v>
      </c>
      <c r="F1951" s="193" t="s">
        <v>645</v>
      </c>
      <c r="G1951" s="192" t="s">
        <v>646</v>
      </c>
      <c r="H1951" s="192" t="s">
        <v>298</v>
      </c>
      <c r="J1951" s="193" t="s">
        <v>647</v>
      </c>
      <c r="K1951" s="193" t="s">
        <v>648</v>
      </c>
    </row>
    <row r="1954" spans="1:11" x14ac:dyDescent="0.25">
      <c r="A1954" s="194" t="s">
        <v>9</v>
      </c>
      <c r="B1954" s="194" t="s">
        <v>10</v>
      </c>
      <c r="F1954" s="196">
        <v>1</v>
      </c>
      <c r="H1954" s="194" t="s">
        <v>1293</v>
      </c>
      <c r="J1954" s="195">
        <v>20000</v>
      </c>
    </row>
    <row r="1955" spans="1:11" x14ac:dyDescent="0.25">
      <c r="A1955" s="194" t="s">
        <v>674</v>
      </c>
      <c r="B1955" s="194" t="s">
        <v>79</v>
      </c>
      <c r="D1955" s="194" t="s">
        <v>667</v>
      </c>
      <c r="H1955" s="194" t="s">
        <v>1293</v>
      </c>
      <c r="K1955" s="195">
        <v>20000</v>
      </c>
    </row>
    <row r="1956" spans="1:11" x14ac:dyDescent="0.25">
      <c r="A1956" s="190" t="s">
        <v>795</v>
      </c>
      <c r="J1956" s="195">
        <v>20000</v>
      </c>
      <c r="K1956" s="195">
        <v>20000</v>
      </c>
    </row>
    <row r="1959" spans="1:11" x14ac:dyDescent="0.25">
      <c r="A1959" s="190" t="s">
        <v>837</v>
      </c>
      <c r="D1959" s="191" t="s">
        <v>663</v>
      </c>
      <c r="E1959" s="190" t="s">
        <v>1292</v>
      </c>
    </row>
    <row r="1960" spans="1:11" x14ac:dyDescent="0.25">
      <c r="A1960" s="192" t="s">
        <v>109</v>
      </c>
      <c r="B1960" s="192" t="s">
        <v>110</v>
      </c>
      <c r="D1960" s="188" t="s">
        <v>644</v>
      </c>
      <c r="E1960" s="192" t="s">
        <v>86</v>
      </c>
      <c r="F1960" s="193" t="s">
        <v>645</v>
      </c>
      <c r="G1960" s="192" t="s">
        <v>646</v>
      </c>
      <c r="H1960" s="192" t="s">
        <v>298</v>
      </c>
      <c r="J1960" s="193" t="s">
        <v>647</v>
      </c>
      <c r="K1960" s="193" t="s">
        <v>648</v>
      </c>
    </row>
    <row r="1963" spans="1:11" x14ac:dyDescent="0.25">
      <c r="A1963" s="194" t="s">
        <v>11</v>
      </c>
      <c r="B1963" s="194" t="s">
        <v>12</v>
      </c>
      <c r="F1963" s="196">
        <v>1</v>
      </c>
      <c r="H1963" s="194" t="s">
        <v>1294</v>
      </c>
      <c r="J1963" s="195">
        <v>70000</v>
      </c>
    </row>
    <row r="1964" spans="1:11" x14ac:dyDescent="0.25">
      <c r="A1964" s="194" t="s">
        <v>674</v>
      </c>
      <c r="B1964" s="194" t="s">
        <v>79</v>
      </c>
      <c r="D1964" s="194" t="s">
        <v>667</v>
      </c>
      <c r="H1964" s="194" t="s">
        <v>1294</v>
      </c>
      <c r="K1964" s="195">
        <v>70000</v>
      </c>
    </row>
    <row r="1965" spans="1:11" x14ac:dyDescent="0.25">
      <c r="A1965" s="190" t="s">
        <v>839</v>
      </c>
      <c r="J1965" s="195">
        <v>70000</v>
      </c>
      <c r="K1965" s="195">
        <v>70000</v>
      </c>
    </row>
    <row r="1968" spans="1:11" x14ac:dyDescent="0.25">
      <c r="A1968" s="190" t="s">
        <v>840</v>
      </c>
      <c r="D1968" s="191" t="s">
        <v>663</v>
      </c>
      <c r="E1968" s="190" t="s">
        <v>1295</v>
      </c>
    </row>
    <row r="1969" spans="1:11" x14ac:dyDescent="0.25">
      <c r="A1969" s="192" t="s">
        <v>109</v>
      </c>
      <c r="B1969" s="192" t="s">
        <v>110</v>
      </c>
      <c r="D1969" s="188" t="s">
        <v>644</v>
      </c>
      <c r="E1969" s="192" t="s">
        <v>86</v>
      </c>
      <c r="F1969" s="193" t="s">
        <v>645</v>
      </c>
      <c r="G1969" s="192" t="s">
        <v>646</v>
      </c>
      <c r="H1969" s="192" t="s">
        <v>298</v>
      </c>
      <c r="J1969" s="193" t="s">
        <v>647</v>
      </c>
      <c r="K1969" s="193" t="s">
        <v>648</v>
      </c>
    </row>
    <row r="1972" spans="1:11" x14ac:dyDescent="0.25">
      <c r="A1972" s="194" t="s">
        <v>9</v>
      </c>
      <c r="B1972" s="194" t="s">
        <v>10</v>
      </c>
      <c r="F1972" s="196">
        <v>18637</v>
      </c>
      <c r="H1972" s="194" t="s">
        <v>1296</v>
      </c>
      <c r="J1972" s="195">
        <v>60000</v>
      </c>
    </row>
    <row r="1973" spans="1:11" x14ac:dyDescent="0.25">
      <c r="A1973" s="194" t="s">
        <v>666</v>
      </c>
      <c r="B1973" s="194" t="s">
        <v>78</v>
      </c>
      <c r="D1973" s="194" t="s">
        <v>667</v>
      </c>
      <c r="H1973" s="194" t="s">
        <v>1296</v>
      </c>
      <c r="K1973" s="195">
        <v>60000</v>
      </c>
    </row>
    <row r="1974" spans="1:11" x14ac:dyDescent="0.25">
      <c r="A1974" s="190" t="s">
        <v>843</v>
      </c>
      <c r="J1974" s="195">
        <v>60000</v>
      </c>
      <c r="K1974" s="195">
        <v>60000</v>
      </c>
    </row>
    <row r="1977" spans="1:11" x14ac:dyDescent="0.25">
      <c r="A1977" s="190" t="s">
        <v>844</v>
      </c>
      <c r="D1977" s="191" t="s">
        <v>663</v>
      </c>
      <c r="E1977" s="190" t="s">
        <v>1295</v>
      </c>
    </row>
    <row r="1978" spans="1:11" x14ac:dyDescent="0.25">
      <c r="A1978" s="192" t="s">
        <v>109</v>
      </c>
      <c r="B1978" s="192" t="s">
        <v>110</v>
      </c>
      <c r="D1978" s="188" t="s">
        <v>644</v>
      </c>
      <c r="E1978" s="192" t="s">
        <v>86</v>
      </c>
      <c r="F1978" s="193" t="s">
        <v>645</v>
      </c>
      <c r="G1978" s="192" t="s">
        <v>646</v>
      </c>
      <c r="H1978" s="192" t="s">
        <v>298</v>
      </c>
      <c r="J1978" s="193" t="s">
        <v>647</v>
      </c>
      <c r="K1978" s="193" t="s">
        <v>648</v>
      </c>
    </row>
    <row r="1981" spans="1:11" x14ac:dyDescent="0.25">
      <c r="A1981" s="194" t="s">
        <v>9</v>
      </c>
      <c r="B1981" s="194" t="s">
        <v>10</v>
      </c>
      <c r="F1981" s="196">
        <v>18638</v>
      </c>
      <c r="H1981" s="194" t="s">
        <v>1297</v>
      </c>
      <c r="J1981" s="195">
        <v>30000</v>
      </c>
    </row>
    <row r="1982" spans="1:11" x14ac:dyDescent="0.25">
      <c r="A1982" s="194" t="s">
        <v>666</v>
      </c>
      <c r="B1982" s="194" t="s">
        <v>78</v>
      </c>
      <c r="D1982" s="194" t="s">
        <v>667</v>
      </c>
      <c r="H1982" s="194" t="s">
        <v>1297</v>
      </c>
      <c r="K1982" s="195">
        <v>30000</v>
      </c>
    </row>
    <row r="1983" spans="1:11" x14ac:dyDescent="0.25">
      <c r="A1983" s="190" t="s">
        <v>846</v>
      </c>
      <c r="J1983" s="195">
        <v>30000</v>
      </c>
      <c r="K1983" s="195">
        <v>30000</v>
      </c>
    </row>
    <row r="1986" spans="1:11" x14ac:dyDescent="0.25">
      <c r="A1986" s="190" t="s">
        <v>847</v>
      </c>
      <c r="D1986" s="191" t="s">
        <v>663</v>
      </c>
      <c r="E1986" s="190" t="s">
        <v>1295</v>
      </c>
    </row>
    <row r="1987" spans="1:11" x14ac:dyDescent="0.25">
      <c r="A1987" s="192" t="s">
        <v>109</v>
      </c>
      <c r="B1987" s="192" t="s">
        <v>110</v>
      </c>
      <c r="D1987" s="188" t="s">
        <v>644</v>
      </c>
      <c r="E1987" s="192" t="s">
        <v>86</v>
      </c>
      <c r="F1987" s="193" t="s">
        <v>645</v>
      </c>
      <c r="G1987" s="192" t="s">
        <v>646</v>
      </c>
      <c r="H1987" s="192" t="s">
        <v>298</v>
      </c>
      <c r="J1987" s="193" t="s">
        <v>647</v>
      </c>
      <c r="K1987" s="193" t="s">
        <v>648</v>
      </c>
    </row>
    <row r="1990" spans="1:11" x14ac:dyDescent="0.25">
      <c r="A1990" s="194" t="s">
        <v>11</v>
      </c>
      <c r="B1990" s="194" t="s">
        <v>12</v>
      </c>
      <c r="F1990" s="196">
        <v>16806</v>
      </c>
      <c r="H1990" s="194" t="s">
        <v>1298</v>
      </c>
      <c r="J1990" s="195">
        <v>50000</v>
      </c>
    </row>
    <row r="1991" spans="1:11" x14ac:dyDescent="0.25">
      <c r="A1991" s="194" t="s">
        <v>674</v>
      </c>
      <c r="B1991" s="194" t="s">
        <v>79</v>
      </c>
      <c r="D1991" s="194" t="s">
        <v>667</v>
      </c>
      <c r="H1991" s="194" t="s">
        <v>1298</v>
      </c>
      <c r="K1991" s="195">
        <v>50000</v>
      </c>
    </row>
    <row r="1992" spans="1:11" x14ac:dyDescent="0.25">
      <c r="A1992" s="190" t="s">
        <v>849</v>
      </c>
      <c r="J1992" s="195">
        <v>50000</v>
      </c>
      <c r="K1992" s="195">
        <v>50000</v>
      </c>
    </row>
    <row r="1995" spans="1:11" x14ac:dyDescent="0.25">
      <c r="A1995" s="190" t="s">
        <v>850</v>
      </c>
      <c r="D1995" s="191" t="s">
        <v>642</v>
      </c>
      <c r="E1995" s="190" t="s">
        <v>1295</v>
      </c>
    </row>
    <row r="1996" spans="1:11" x14ac:dyDescent="0.25">
      <c r="A1996" s="192" t="s">
        <v>109</v>
      </c>
      <c r="B1996" s="192" t="s">
        <v>110</v>
      </c>
      <c r="D1996" s="188" t="s">
        <v>644</v>
      </c>
      <c r="E1996" s="192" t="s">
        <v>86</v>
      </c>
      <c r="F1996" s="193" t="s">
        <v>645</v>
      </c>
      <c r="G1996" s="192" t="s">
        <v>646</v>
      </c>
      <c r="H1996" s="192" t="s">
        <v>298</v>
      </c>
      <c r="J1996" s="193" t="s">
        <v>647</v>
      </c>
      <c r="K1996" s="193" t="s">
        <v>648</v>
      </c>
    </row>
    <row r="1999" spans="1:11" x14ac:dyDescent="0.25">
      <c r="A1999" s="194" t="s">
        <v>1136</v>
      </c>
      <c r="B1999" s="194" t="s">
        <v>227</v>
      </c>
      <c r="D1999" s="194" t="s">
        <v>667</v>
      </c>
      <c r="H1999" s="194" t="s">
        <v>301</v>
      </c>
      <c r="J1999" s="195">
        <v>333000</v>
      </c>
    </row>
    <row r="2000" spans="1:11" x14ac:dyDescent="0.25">
      <c r="A2000" s="194" t="s">
        <v>1157</v>
      </c>
      <c r="B2000" s="194" t="s">
        <v>140</v>
      </c>
      <c r="D2000" s="194" t="s">
        <v>667</v>
      </c>
      <c r="H2000" s="194" t="s">
        <v>304</v>
      </c>
      <c r="J2000" s="195">
        <v>222222</v>
      </c>
    </row>
    <row r="2001" spans="1:11" x14ac:dyDescent="0.25">
      <c r="A2001" s="194" t="s">
        <v>1159</v>
      </c>
      <c r="B2001" s="194" t="s">
        <v>138</v>
      </c>
      <c r="D2001" s="194" t="s">
        <v>813</v>
      </c>
      <c r="H2001" s="194" t="s">
        <v>307</v>
      </c>
      <c r="J2001" s="195">
        <v>666667</v>
      </c>
    </row>
    <row r="2002" spans="1:11" x14ac:dyDescent="0.25">
      <c r="A2002" s="194" t="s">
        <v>1159</v>
      </c>
      <c r="B2002" s="194" t="s">
        <v>138</v>
      </c>
      <c r="D2002" s="194" t="s">
        <v>813</v>
      </c>
      <c r="H2002" s="194" t="s">
        <v>310</v>
      </c>
      <c r="J2002" s="195">
        <v>666667</v>
      </c>
    </row>
    <row r="2003" spans="1:11" x14ac:dyDescent="0.25">
      <c r="A2003" s="194" t="s">
        <v>1161</v>
      </c>
      <c r="B2003" s="194" t="s">
        <v>139</v>
      </c>
      <c r="D2003" s="194" t="s">
        <v>813</v>
      </c>
      <c r="H2003" s="194" t="s">
        <v>313</v>
      </c>
      <c r="J2003" s="195">
        <v>888889</v>
      </c>
    </row>
    <row r="2004" spans="1:11" x14ac:dyDescent="0.25">
      <c r="A2004" s="194" t="s">
        <v>1161</v>
      </c>
      <c r="B2004" s="194" t="s">
        <v>139</v>
      </c>
      <c r="D2004" s="194" t="s">
        <v>813</v>
      </c>
      <c r="H2004" s="194" t="s">
        <v>313</v>
      </c>
      <c r="J2004" s="195">
        <v>333333</v>
      </c>
    </row>
    <row r="2005" spans="1:11" x14ac:dyDescent="0.25">
      <c r="A2005" s="194" t="s">
        <v>1161</v>
      </c>
      <c r="B2005" s="194" t="s">
        <v>139</v>
      </c>
      <c r="D2005" s="194" t="s">
        <v>813</v>
      </c>
      <c r="H2005" s="194" t="s">
        <v>319</v>
      </c>
      <c r="J2005" s="195">
        <v>450000</v>
      </c>
    </row>
    <row r="2006" spans="1:11" x14ac:dyDescent="0.25">
      <c r="A2006" s="194" t="s">
        <v>1161</v>
      </c>
      <c r="B2006" s="194" t="s">
        <v>139</v>
      </c>
      <c r="D2006" s="194" t="s">
        <v>813</v>
      </c>
      <c r="H2006" s="194" t="s">
        <v>322</v>
      </c>
      <c r="J2006" s="195">
        <v>2222222</v>
      </c>
    </row>
    <row r="2007" spans="1:11" x14ac:dyDescent="0.25">
      <c r="A2007" s="194" t="s">
        <v>38</v>
      </c>
      <c r="B2007" s="194" t="s">
        <v>39</v>
      </c>
      <c r="H2007" s="194" t="s">
        <v>1299</v>
      </c>
      <c r="K2007" s="195">
        <v>5204700</v>
      </c>
    </row>
    <row r="2008" spans="1:11" x14ac:dyDescent="0.25">
      <c r="A2008" s="194" t="s">
        <v>54</v>
      </c>
      <c r="B2008" s="194" t="s">
        <v>55</v>
      </c>
      <c r="H2008" s="194" t="s">
        <v>279</v>
      </c>
      <c r="K2008" s="195">
        <v>578300</v>
      </c>
    </row>
    <row r="2009" spans="1:11" x14ac:dyDescent="0.25">
      <c r="A2009" s="190" t="s">
        <v>851</v>
      </c>
      <c r="J2009" s="195">
        <v>5783000</v>
      </c>
      <c r="K2009" s="195">
        <v>5783000</v>
      </c>
    </row>
    <row r="2012" spans="1:11" x14ac:dyDescent="0.25">
      <c r="A2012" s="190" t="s">
        <v>852</v>
      </c>
      <c r="D2012" s="191" t="s">
        <v>642</v>
      </c>
      <c r="E2012" s="190" t="s">
        <v>1295</v>
      </c>
    </row>
    <row r="2013" spans="1:11" x14ac:dyDescent="0.25">
      <c r="A2013" s="192" t="s">
        <v>109</v>
      </c>
      <c r="B2013" s="192" t="s">
        <v>110</v>
      </c>
      <c r="D2013" s="188" t="s">
        <v>644</v>
      </c>
      <c r="E2013" s="192" t="s">
        <v>86</v>
      </c>
      <c r="F2013" s="193" t="s">
        <v>645</v>
      </c>
      <c r="G2013" s="192" t="s">
        <v>646</v>
      </c>
      <c r="H2013" s="192" t="s">
        <v>298</v>
      </c>
      <c r="J2013" s="193" t="s">
        <v>647</v>
      </c>
      <c r="K2013" s="193" t="s">
        <v>648</v>
      </c>
    </row>
    <row r="2016" spans="1:11" x14ac:dyDescent="0.25">
      <c r="A2016" s="194" t="s">
        <v>38</v>
      </c>
      <c r="B2016" s="194" t="s">
        <v>39</v>
      </c>
      <c r="E2016" s="194" t="s">
        <v>441</v>
      </c>
      <c r="F2016" s="196">
        <v>31</v>
      </c>
      <c r="H2016" s="194" t="s">
        <v>1300</v>
      </c>
      <c r="J2016" s="195">
        <v>405000</v>
      </c>
    </row>
    <row r="2017" spans="1:11" x14ac:dyDescent="0.25">
      <c r="A2017" s="194" t="s">
        <v>20</v>
      </c>
      <c r="B2017" s="194" t="s">
        <v>21</v>
      </c>
      <c r="E2017" s="194" t="s">
        <v>412</v>
      </c>
      <c r="F2017" s="196">
        <v>1</v>
      </c>
      <c r="H2017" s="194" t="s">
        <v>1301</v>
      </c>
      <c r="K2017" s="195">
        <v>405000</v>
      </c>
    </row>
    <row r="2018" spans="1:11" x14ac:dyDescent="0.25">
      <c r="A2018" s="194" t="s">
        <v>38</v>
      </c>
      <c r="B2018" s="194" t="s">
        <v>39</v>
      </c>
      <c r="E2018" s="194" t="s">
        <v>441</v>
      </c>
      <c r="F2018" s="196">
        <v>84</v>
      </c>
      <c r="H2018" s="194" t="s">
        <v>1302</v>
      </c>
      <c r="J2018" s="195">
        <v>2000000</v>
      </c>
    </row>
    <row r="2019" spans="1:11" x14ac:dyDescent="0.25">
      <c r="A2019" s="194" t="s">
        <v>20</v>
      </c>
      <c r="B2019" s="194" t="s">
        <v>21</v>
      </c>
      <c r="E2019" s="194" t="s">
        <v>412</v>
      </c>
      <c r="F2019" s="196">
        <v>1</v>
      </c>
      <c r="H2019" s="194" t="s">
        <v>1303</v>
      </c>
      <c r="K2019" s="195">
        <v>2000000</v>
      </c>
    </row>
    <row r="2020" spans="1:11" x14ac:dyDescent="0.25">
      <c r="A2020" s="194" t="s">
        <v>38</v>
      </c>
      <c r="B2020" s="194" t="s">
        <v>39</v>
      </c>
      <c r="E2020" s="194" t="s">
        <v>441</v>
      </c>
      <c r="F2020" s="196">
        <v>55</v>
      </c>
      <c r="H2020" s="194" t="s">
        <v>1304</v>
      </c>
      <c r="J2020" s="195">
        <v>300000</v>
      </c>
    </row>
    <row r="2021" spans="1:11" x14ac:dyDescent="0.25">
      <c r="A2021" s="194" t="s">
        <v>20</v>
      </c>
      <c r="B2021" s="194" t="s">
        <v>21</v>
      </c>
      <c r="E2021" s="194" t="s">
        <v>412</v>
      </c>
      <c r="F2021" s="196">
        <v>1</v>
      </c>
      <c r="H2021" s="194" t="s">
        <v>1305</v>
      </c>
      <c r="K2021" s="195">
        <v>300000</v>
      </c>
    </row>
    <row r="2022" spans="1:11" x14ac:dyDescent="0.25">
      <c r="A2022" s="194" t="s">
        <v>38</v>
      </c>
      <c r="B2022" s="194" t="s">
        <v>39</v>
      </c>
      <c r="E2022" s="194" t="s">
        <v>441</v>
      </c>
      <c r="F2022" s="196">
        <v>13</v>
      </c>
      <c r="H2022" s="194" t="s">
        <v>1306</v>
      </c>
      <c r="J2022" s="195">
        <v>600000</v>
      </c>
    </row>
    <row r="2023" spans="1:11" x14ac:dyDescent="0.25">
      <c r="A2023" s="194" t="s">
        <v>20</v>
      </c>
      <c r="B2023" s="194" t="s">
        <v>21</v>
      </c>
      <c r="E2023" s="194" t="s">
        <v>412</v>
      </c>
      <c r="F2023" s="196">
        <v>1</v>
      </c>
      <c r="H2023" s="194" t="s">
        <v>1307</v>
      </c>
      <c r="K2023" s="195">
        <v>600000</v>
      </c>
    </row>
    <row r="2024" spans="1:11" x14ac:dyDescent="0.25">
      <c r="A2024" s="194" t="s">
        <v>38</v>
      </c>
      <c r="B2024" s="194" t="s">
        <v>39</v>
      </c>
      <c r="E2024" s="194" t="s">
        <v>441</v>
      </c>
      <c r="F2024" s="196">
        <v>19</v>
      </c>
      <c r="H2024" s="194" t="s">
        <v>1308</v>
      </c>
      <c r="J2024" s="195">
        <v>600000</v>
      </c>
    </row>
    <row r="2025" spans="1:11" x14ac:dyDescent="0.25">
      <c r="A2025" s="194" t="s">
        <v>20</v>
      </c>
      <c r="B2025" s="194" t="s">
        <v>21</v>
      </c>
      <c r="E2025" s="194" t="s">
        <v>412</v>
      </c>
      <c r="F2025" s="196">
        <v>1</v>
      </c>
      <c r="H2025" s="194" t="s">
        <v>1309</v>
      </c>
      <c r="K2025" s="195">
        <v>600000</v>
      </c>
    </row>
    <row r="2026" spans="1:11" x14ac:dyDescent="0.25">
      <c r="A2026" s="194" t="s">
        <v>38</v>
      </c>
      <c r="B2026" s="194" t="s">
        <v>39</v>
      </c>
      <c r="E2026" s="194" t="s">
        <v>441</v>
      </c>
      <c r="F2026" s="196">
        <v>152</v>
      </c>
      <c r="H2026" s="194" t="s">
        <v>1310</v>
      </c>
      <c r="J2026" s="195">
        <v>800000</v>
      </c>
    </row>
    <row r="2027" spans="1:11" x14ac:dyDescent="0.25">
      <c r="A2027" s="194" t="s">
        <v>20</v>
      </c>
      <c r="B2027" s="194" t="s">
        <v>21</v>
      </c>
      <c r="E2027" s="194" t="s">
        <v>412</v>
      </c>
      <c r="F2027" s="196">
        <v>1</v>
      </c>
      <c r="H2027" s="194" t="s">
        <v>1311</v>
      </c>
      <c r="K2027" s="195">
        <v>800000</v>
      </c>
    </row>
    <row r="2028" spans="1:11" x14ac:dyDescent="0.25">
      <c r="A2028" s="190" t="s">
        <v>854</v>
      </c>
      <c r="J2028" s="195">
        <v>4705000</v>
      </c>
      <c r="K2028" s="195">
        <v>4705000</v>
      </c>
    </row>
    <row r="2031" spans="1:11" x14ac:dyDescent="0.25">
      <c r="A2031" s="190" t="s">
        <v>855</v>
      </c>
      <c r="D2031" s="191" t="s">
        <v>642</v>
      </c>
      <c r="E2031" s="190" t="s">
        <v>1295</v>
      </c>
    </row>
    <row r="2032" spans="1:11" x14ac:dyDescent="0.25">
      <c r="A2032" s="192" t="s">
        <v>109</v>
      </c>
      <c r="B2032" s="192" t="s">
        <v>110</v>
      </c>
      <c r="D2032" s="188" t="s">
        <v>644</v>
      </c>
      <c r="E2032" s="192" t="s">
        <v>86</v>
      </c>
      <c r="F2032" s="193" t="s">
        <v>645</v>
      </c>
      <c r="G2032" s="192" t="s">
        <v>646</v>
      </c>
      <c r="H2032" s="192" t="s">
        <v>298</v>
      </c>
      <c r="J2032" s="193" t="s">
        <v>647</v>
      </c>
      <c r="K2032" s="193" t="s">
        <v>648</v>
      </c>
    </row>
    <row r="2035" spans="1:11" x14ac:dyDescent="0.25">
      <c r="A2035" s="194" t="s">
        <v>36</v>
      </c>
      <c r="B2035" s="194" t="s">
        <v>37</v>
      </c>
      <c r="E2035" s="194" t="s">
        <v>443</v>
      </c>
      <c r="F2035" s="196">
        <v>153</v>
      </c>
      <c r="H2035" s="194" t="s">
        <v>1312</v>
      </c>
      <c r="J2035" s="195">
        <v>7700000</v>
      </c>
    </row>
    <row r="2036" spans="1:11" x14ac:dyDescent="0.25">
      <c r="A2036" s="194" t="s">
        <v>655</v>
      </c>
      <c r="B2036" s="194" t="s">
        <v>120</v>
      </c>
      <c r="E2036" s="194" t="s">
        <v>412</v>
      </c>
      <c r="F2036" s="196">
        <v>1</v>
      </c>
      <c r="H2036" s="194" t="s">
        <v>1313</v>
      </c>
      <c r="K2036" s="195">
        <v>7700000</v>
      </c>
    </row>
    <row r="2037" spans="1:11" x14ac:dyDescent="0.25">
      <c r="A2037" s="194" t="s">
        <v>36</v>
      </c>
      <c r="B2037" s="194" t="s">
        <v>37</v>
      </c>
      <c r="E2037" s="194" t="s">
        <v>443</v>
      </c>
      <c r="F2037" s="196">
        <v>17020633</v>
      </c>
      <c r="H2037" s="194" t="s">
        <v>1314</v>
      </c>
      <c r="J2037" s="195">
        <v>493811</v>
      </c>
    </row>
    <row r="2038" spans="1:11" x14ac:dyDescent="0.25">
      <c r="A2038" s="194" t="s">
        <v>36</v>
      </c>
      <c r="B2038" s="194" t="s">
        <v>37</v>
      </c>
      <c r="E2038" s="194" t="s">
        <v>443</v>
      </c>
      <c r="F2038" s="196">
        <v>17020634</v>
      </c>
      <c r="H2038" s="194" t="s">
        <v>1315</v>
      </c>
      <c r="J2038" s="195">
        <v>84400</v>
      </c>
    </row>
    <row r="2039" spans="1:11" x14ac:dyDescent="0.25">
      <c r="A2039" s="194" t="s">
        <v>655</v>
      </c>
      <c r="B2039" s="194" t="s">
        <v>120</v>
      </c>
      <c r="E2039" s="194" t="s">
        <v>412</v>
      </c>
      <c r="F2039" s="196">
        <v>1</v>
      </c>
      <c r="H2039" s="194" t="s">
        <v>447</v>
      </c>
      <c r="K2039" s="195">
        <v>578211</v>
      </c>
    </row>
    <row r="2040" spans="1:11" x14ac:dyDescent="0.25">
      <c r="A2040" s="190" t="s">
        <v>857</v>
      </c>
      <c r="J2040" s="195">
        <v>8278211</v>
      </c>
      <c r="K2040" s="195">
        <v>8278211</v>
      </c>
    </row>
    <row r="2043" spans="1:11" x14ac:dyDescent="0.25">
      <c r="A2043" s="190" t="s">
        <v>858</v>
      </c>
      <c r="D2043" s="191" t="s">
        <v>642</v>
      </c>
      <c r="E2043" s="190" t="s">
        <v>1295</v>
      </c>
    </row>
    <row r="2044" spans="1:11" x14ac:dyDescent="0.25">
      <c r="A2044" s="192" t="s">
        <v>109</v>
      </c>
      <c r="B2044" s="192" t="s">
        <v>110</v>
      </c>
      <c r="D2044" s="188" t="s">
        <v>644</v>
      </c>
      <c r="E2044" s="192" t="s">
        <v>86</v>
      </c>
      <c r="F2044" s="193" t="s">
        <v>645</v>
      </c>
      <c r="G2044" s="192" t="s">
        <v>646</v>
      </c>
      <c r="H2044" s="192" t="s">
        <v>298</v>
      </c>
      <c r="J2044" s="193" t="s">
        <v>647</v>
      </c>
      <c r="K2044" s="193" t="s">
        <v>648</v>
      </c>
    </row>
    <row r="2047" spans="1:11" x14ac:dyDescent="0.25">
      <c r="A2047" s="194" t="s">
        <v>1198</v>
      </c>
      <c r="B2047" s="194" t="s">
        <v>64</v>
      </c>
      <c r="D2047" s="194" t="s">
        <v>813</v>
      </c>
      <c r="H2047" s="194" t="s">
        <v>1199</v>
      </c>
      <c r="J2047" s="195">
        <v>7922515</v>
      </c>
    </row>
    <row r="2048" spans="1:11" x14ac:dyDescent="0.25">
      <c r="A2048" s="194" t="s">
        <v>1200</v>
      </c>
      <c r="B2048" s="194" t="s">
        <v>65</v>
      </c>
      <c r="D2048" s="194" t="s">
        <v>813</v>
      </c>
      <c r="H2048" s="194" t="s">
        <v>1199</v>
      </c>
      <c r="J2048" s="195">
        <v>354618</v>
      </c>
    </row>
    <row r="2049" spans="1:11" x14ac:dyDescent="0.25">
      <c r="A2049" s="194" t="s">
        <v>1201</v>
      </c>
      <c r="B2049" s="194" t="s">
        <v>66</v>
      </c>
      <c r="D2049" s="194" t="s">
        <v>813</v>
      </c>
      <c r="H2049" s="194" t="s">
        <v>1199</v>
      </c>
      <c r="J2049" s="195">
        <v>221000</v>
      </c>
    </row>
    <row r="2050" spans="1:11" x14ac:dyDescent="0.25">
      <c r="A2050" s="194" t="s">
        <v>42</v>
      </c>
      <c r="B2050" s="194" t="s">
        <v>43</v>
      </c>
      <c r="H2050" s="194" t="s">
        <v>1180</v>
      </c>
      <c r="K2050" s="195">
        <v>24920</v>
      </c>
    </row>
    <row r="2051" spans="1:11" x14ac:dyDescent="0.25">
      <c r="A2051" s="194" t="s">
        <v>42</v>
      </c>
      <c r="B2051" s="194" t="s">
        <v>43</v>
      </c>
      <c r="H2051" s="194" t="s">
        <v>1181</v>
      </c>
      <c r="K2051" s="195">
        <v>60047</v>
      </c>
    </row>
    <row r="2052" spans="1:11" x14ac:dyDescent="0.25">
      <c r="A2052" s="194" t="s">
        <v>42</v>
      </c>
      <c r="B2052" s="194" t="s">
        <v>43</v>
      </c>
      <c r="H2052" s="194" t="s">
        <v>1182</v>
      </c>
      <c r="K2052" s="195">
        <v>26641</v>
      </c>
    </row>
    <row r="2053" spans="1:11" x14ac:dyDescent="0.25">
      <c r="A2053" s="194" t="s">
        <v>42</v>
      </c>
      <c r="B2053" s="194" t="s">
        <v>43</v>
      </c>
      <c r="H2053" s="194" t="s">
        <v>1183</v>
      </c>
      <c r="K2053" s="195">
        <v>44845</v>
      </c>
    </row>
    <row r="2054" spans="1:11" x14ac:dyDescent="0.25">
      <c r="A2054" s="194" t="s">
        <v>42</v>
      </c>
      <c r="B2054" s="194" t="s">
        <v>43</v>
      </c>
      <c r="H2054" s="194" t="s">
        <v>1184</v>
      </c>
      <c r="K2054" s="195">
        <v>30241</v>
      </c>
    </row>
    <row r="2055" spans="1:11" x14ac:dyDescent="0.25">
      <c r="A2055" s="194" t="s">
        <v>42</v>
      </c>
      <c r="B2055" s="194" t="s">
        <v>43</v>
      </c>
      <c r="H2055" s="194" t="s">
        <v>1185</v>
      </c>
      <c r="K2055" s="195">
        <v>106126</v>
      </c>
    </row>
    <row r="2056" spans="1:11" x14ac:dyDescent="0.25">
      <c r="A2056" s="194" t="s">
        <v>42</v>
      </c>
      <c r="B2056" s="194" t="s">
        <v>43</v>
      </c>
      <c r="H2056" s="194" t="s">
        <v>1186</v>
      </c>
      <c r="K2056" s="195">
        <v>107071</v>
      </c>
    </row>
    <row r="2057" spans="1:11" x14ac:dyDescent="0.25">
      <c r="A2057" s="194" t="s">
        <v>42</v>
      </c>
      <c r="B2057" s="194" t="s">
        <v>43</v>
      </c>
      <c r="H2057" s="194" t="s">
        <v>1187</v>
      </c>
      <c r="K2057" s="195">
        <v>301799</v>
      </c>
    </row>
    <row r="2058" spans="1:11" x14ac:dyDescent="0.25">
      <c r="A2058" s="194" t="s">
        <v>42</v>
      </c>
      <c r="B2058" s="194" t="s">
        <v>43</v>
      </c>
      <c r="H2058" s="194" t="s">
        <v>1188</v>
      </c>
      <c r="K2058" s="195">
        <v>160318</v>
      </c>
    </row>
    <row r="2059" spans="1:11" x14ac:dyDescent="0.25">
      <c r="A2059" s="194" t="s">
        <v>42</v>
      </c>
      <c r="B2059" s="194" t="s">
        <v>43</v>
      </c>
      <c r="H2059" s="194" t="s">
        <v>1189</v>
      </c>
      <c r="K2059" s="195">
        <v>209957</v>
      </c>
    </row>
    <row r="2060" spans="1:11" x14ac:dyDescent="0.25">
      <c r="A2060" s="194" t="s">
        <v>42</v>
      </c>
      <c r="B2060" s="194" t="s">
        <v>43</v>
      </c>
      <c r="H2060" s="194" t="s">
        <v>1190</v>
      </c>
      <c r="K2060" s="195">
        <v>130542</v>
      </c>
    </row>
    <row r="2061" spans="1:11" x14ac:dyDescent="0.25">
      <c r="A2061" s="194" t="s">
        <v>44</v>
      </c>
      <c r="B2061" s="194" t="s">
        <v>45</v>
      </c>
      <c r="H2061" s="194" t="s">
        <v>1191</v>
      </c>
      <c r="K2061" s="195">
        <v>63394</v>
      </c>
    </row>
    <row r="2062" spans="1:11" x14ac:dyDescent="0.25">
      <c r="A2062" s="194" t="s">
        <v>44</v>
      </c>
      <c r="B2062" s="194" t="s">
        <v>45</v>
      </c>
      <c r="H2062" s="194" t="s">
        <v>1192</v>
      </c>
      <c r="K2062" s="195">
        <v>182953</v>
      </c>
    </row>
    <row r="2063" spans="1:11" x14ac:dyDescent="0.25">
      <c r="A2063" s="194" t="s">
        <v>44</v>
      </c>
      <c r="B2063" s="194" t="s">
        <v>45</v>
      </c>
      <c r="H2063" s="194" t="s">
        <v>1193</v>
      </c>
      <c r="K2063" s="195">
        <v>104638</v>
      </c>
    </row>
    <row r="2064" spans="1:11" x14ac:dyDescent="0.25">
      <c r="A2064" s="194" t="s">
        <v>46</v>
      </c>
      <c r="B2064" s="194" t="s">
        <v>47</v>
      </c>
      <c r="H2064" s="194" t="s">
        <v>1194</v>
      </c>
      <c r="K2064" s="195">
        <v>106775</v>
      </c>
    </row>
    <row r="2065" spans="1:11" x14ac:dyDescent="0.25">
      <c r="A2065" s="194" t="s">
        <v>48</v>
      </c>
      <c r="B2065" s="194" t="s">
        <v>49</v>
      </c>
      <c r="H2065" s="194" t="s">
        <v>1195</v>
      </c>
      <c r="K2065" s="195">
        <v>24148</v>
      </c>
    </row>
    <row r="2066" spans="1:11" x14ac:dyDescent="0.25">
      <c r="A2066" s="194" t="s">
        <v>50</v>
      </c>
      <c r="B2066" s="194" t="s">
        <v>51</v>
      </c>
      <c r="H2066" s="194" t="s">
        <v>1196</v>
      </c>
      <c r="K2066" s="195">
        <v>257591</v>
      </c>
    </row>
    <row r="2067" spans="1:11" x14ac:dyDescent="0.25">
      <c r="A2067" s="194" t="s">
        <v>1202</v>
      </c>
      <c r="B2067" s="194" t="s">
        <v>67</v>
      </c>
      <c r="D2067" s="194" t="s">
        <v>813</v>
      </c>
      <c r="H2067" s="194" t="s">
        <v>1203</v>
      </c>
      <c r="J2067" s="195">
        <v>19936</v>
      </c>
    </row>
    <row r="2068" spans="1:11" x14ac:dyDescent="0.25">
      <c r="A2068" s="194" t="s">
        <v>1202</v>
      </c>
      <c r="B2068" s="194" t="s">
        <v>67</v>
      </c>
      <c r="D2068" s="194" t="s">
        <v>813</v>
      </c>
      <c r="H2068" s="194" t="s">
        <v>1204</v>
      </c>
      <c r="J2068" s="195">
        <v>48864</v>
      </c>
    </row>
    <row r="2069" spans="1:11" x14ac:dyDescent="0.25">
      <c r="A2069" s="194" t="s">
        <v>1202</v>
      </c>
      <c r="B2069" s="194" t="s">
        <v>67</v>
      </c>
      <c r="D2069" s="194" t="s">
        <v>813</v>
      </c>
      <c r="H2069" s="194" t="s">
        <v>1205</v>
      </c>
      <c r="J2069" s="195">
        <v>22247</v>
      </c>
    </row>
    <row r="2070" spans="1:11" x14ac:dyDescent="0.25">
      <c r="A2070" s="194" t="s">
        <v>1202</v>
      </c>
      <c r="B2070" s="194" t="s">
        <v>67</v>
      </c>
      <c r="D2070" s="194" t="s">
        <v>813</v>
      </c>
      <c r="H2070" s="194" t="s">
        <v>1206</v>
      </c>
      <c r="J2070" s="195">
        <v>35876</v>
      </c>
    </row>
    <row r="2071" spans="1:11" x14ac:dyDescent="0.25">
      <c r="A2071" s="194" t="s">
        <v>1202</v>
      </c>
      <c r="B2071" s="194" t="s">
        <v>67</v>
      </c>
      <c r="D2071" s="194" t="s">
        <v>813</v>
      </c>
      <c r="H2071" s="194" t="s">
        <v>1207</v>
      </c>
      <c r="J2071" s="195">
        <v>24193</v>
      </c>
    </row>
    <row r="2072" spans="1:11" x14ac:dyDescent="0.25">
      <c r="A2072" s="194" t="s">
        <v>1202</v>
      </c>
      <c r="B2072" s="194" t="s">
        <v>67</v>
      </c>
      <c r="D2072" s="194" t="s">
        <v>813</v>
      </c>
      <c r="H2072" s="194" t="s">
        <v>1208</v>
      </c>
      <c r="J2072" s="195">
        <v>11712</v>
      </c>
    </row>
    <row r="2073" spans="1:11" x14ac:dyDescent="0.25">
      <c r="A2073" s="194" t="s">
        <v>1202</v>
      </c>
      <c r="B2073" s="194" t="s">
        <v>67</v>
      </c>
      <c r="D2073" s="194" t="s">
        <v>813</v>
      </c>
      <c r="H2073" s="194" t="s">
        <v>1209</v>
      </c>
      <c r="J2073" s="195">
        <v>33560</v>
      </c>
    </row>
    <row r="2074" spans="1:11" x14ac:dyDescent="0.25">
      <c r="A2074" s="194" t="s">
        <v>1202</v>
      </c>
      <c r="B2074" s="194" t="s">
        <v>67</v>
      </c>
      <c r="D2074" s="194" t="s">
        <v>813</v>
      </c>
      <c r="H2074" s="194" t="s">
        <v>1210</v>
      </c>
      <c r="J2074" s="195">
        <v>18559</v>
      </c>
    </row>
    <row r="2075" spans="1:11" x14ac:dyDescent="0.25">
      <c r="A2075" s="194" t="s">
        <v>1202</v>
      </c>
      <c r="B2075" s="194" t="s">
        <v>67</v>
      </c>
      <c r="D2075" s="194" t="s">
        <v>813</v>
      </c>
      <c r="H2075" s="194" t="s">
        <v>1211</v>
      </c>
      <c r="J2075" s="195">
        <v>21077</v>
      </c>
    </row>
    <row r="2076" spans="1:11" x14ac:dyDescent="0.25">
      <c r="A2076" s="194" t="s">
        <v>1202</v>
      </c>
      <c r="B2076" s="194" t="s">
        <v>67</v>
      </c>
      <c r="D2076" s="194" t="s">
        <v>813</v>
      </c>
      <c r="H2076" s="194" t="s">
        <v>1212</v>
      </c>
      <c r="J2076" s="195">
        <v>14213</v>
      </c>
    </row>
    <row r="2077" spans="1:11" x14ac:dyDescent="0.25">
      <c r="A2077" s="194" t="s">
        <v>1202</v>
      </c>
      <c r="B2077" s="194" t="s">
        <v>67</v>
      </c>
      <c r="D2077" s="194" t="s">
        <v>813</v>
      </c>
      <c r="H2077" s="194" t="s">
        <v>1213</v>
      </c>
      <c r="J2077" s="195">
        <v>106775</v>
      </c>
    </row>
    <row r="2078" spans="1:11" x14ac:dyDescent="0.25">
      <c r="A2078" s="194" t="s">
        <v>56</v>
      </c>
      <c r="B2078" s="194" t="s">
        <v>57</v>
      </c>
      <c r="H2078" s="194" t="s">
        <v>1197</v>
      </c>
      <c r="K2078" s="195">
        <v>55487</v>
      </c>
    </row>
    <row r="2079" spans="1:11" x14ac:dyDescent="0.25">
      <c r="A2079" s="194" t="s">
        <v>657</v>
      </c>
      <c r="B2079" s="194" t="s">
        <v>144</v>
      </c>
      <c r="E2079" s="194" t="s">
        <v>412</v>
      </c>
      <c r="F2079" s="196">
        <v>28022017</v>
      </c>
      <c r="H2079" s="194" t="s">
        <v>618</v>
      </c>
      <c r="K2079" s="195">
        <v>5000</v>
      </c>
    </row>
    <row r="2080" spans="1:11" x14ac:dyDescent="0.25">
      <c r="A2080" s="194" t="s">
        <v>657</v>
      </c>
      <c r="B2080" s="194" t="s">
        <v>144</v>
      </c>
      <c r="E2080" s="194" t="s">
        <v>412</v>
      </c>
      <c r="F2080" s="196">
        <v>28022017</v>
      </c>
      <c r="H2080" s="194" t="s">
        <v>616</v>
      </c>
      <c r="K2080" s="195">
        <v>5000</v>
      </c>
    </row>
    <row r="2081" spans="1:11" x14ac:dyDescent="0.25">
      <c r="A2081" s="194" t="s">
        <v>657</v>
      </c>
      <c r="B2081" s="194" t="s">
        <v>144</v>
      </c>
      <c r="E2081" s="194" t="s">
        <v>412</v>
      </c>
      <c r="F2081" s="196">
        <v>28022017</v>
      </c>
      <c r="H2081" s="194" t="s">
        <v>611</v>
      </c>
      <c r="K2081" s="195">
        <v>5000</v>
      </c>
    </row>
    <row r="2082" spans="1:11" x14ac:dyDescent="0.25">
      <c r="A2082" s="194" t="s">
        <v>657</v>
      </c>
      <c r="B2082" s="194" t="s">
        <v>144</v>
      </c>
      <c r="E2082" s="194" t="s">
        <v>412</v>
      </c>
      <c r="F2082" s="196">
        <v>28022017</v>
      </c>
      <c r="H2082" s="194" t="s">
        <v>621</v>
      </c>
      <c r="K2082" s="195">
        <v>5000</v>
      </c>
    </row>
    <row r="2083" spans="1:11" x14ac:dyDescent="0.25">
      <c r="A2083" s="194" t="s">
        <v>40</v>
      </c>
      <c r="B2083" s="194" t="s">
        <v>41</v>
      </c>
      <c r="E2083" s="194" t="s">
        <v>412</v>
      </c>
      <c r="F2083" s="196">
        <v>28022017</v>
      </c>
      <c r="H2083" s="194" t="s">
        <v>581</v>
      </c>
      <c r="K2083" s="195">
        <v>678693</v>
      </c>
    </row>
    <row r="2084" spans="1:11" x14ac:dyDescent="0.25">
      <c r="A2084" s="194" t="s">
        <v>40</v>
      </c>
      <c r="B2084" s="194" t="s">
        <v>41</v>
      </c>
      <c r="E2084" s="194" t="s">
        <v>412</v>
      </c>
      <c r="F2084" s="196">
        <v>28022017</v>
      </c>
      <c r="H2084" s="194" t="s">
        <v>573</v>
      </c>
      <c r="K2084" s="195">
        <v>840763</v>
      </c>
    </row>
    <row r="2085" spans="1:11" x14ac:dyDescent="0.25">
      <c r="A2085" s="194" t="s">
        <v>40</v>
      </c>
      <c r="B2085" s="194" t="s">
        <v>41</v>
      </c>
      <c r="E2085" s="194" t="s">
        <v>412</v>
      </c>
      <c r="F2085" s="196">
        <v>28022017</v>
      </c>
      <c r="H2085" s="194" t="s">
        <v>604</v>
      </c>
      <c r="K2085" s="195">
        <v>1201499</v>
      </c>
    </row>
    <row r="2086" spans="1:11" x14ac:dyDescent="0.25">
      <c r="A2086" s="194" t="s">
        <v>40</v>
      </c>
      <c r="B2086" s="194" t="s">
        <v>41</v>
      </c>
      <c r="E2086" s="194" t="s">
        <v>412</v>
      </c>
      <c r="F2086" s="196">
        <v>28022017</v>
      </c>
      <c r="H2086" s="194" t="s">
        <v>602</v>
      </c>
      <c r="K2086" s="195">
        <v>1200124</v>
      </c>
    </row>
    <row r="2087" spans="1:11" x14ac:dyDescent="0.25">
      <c r="A2087" s="194" t="s">
        <v>40</v>
      </c>
      <c r="B2087" s="194" t="s">
        <v>41</v>
      </c>
      <c r="E2087" s="194" t="s">
        <v>412</v>
      </c>
      <c r="F2087" s="196">
        <v>28022017</v>
      </c>
      <c r="H2087" s="194" t="s">
        <v>591</v>
      </c>
      <c r="K2087" s="195">
        <v>571737</v>
      </c>
    </row>
    <row r="2088" spans="1:11" x14ac:dyDescent="0.25">
      <c r="A2088" s="194" t="s">
        <v>40</v>
      </c>
      <c r="B2088" s="194" t="s">
        <v>41</v>
      </c>
      <c r="E2088" s="194" t="s">
        <v>412</v>
      </c>
      <c r="F2088" s="196">
        <v>28022017</v>
      </c>
      <c r="H2088" s="194" t="s">
        <v>579</v>
      </c>
      <c r="K2088" s="195">
        <v>213470</v>
      </c>
    </row>
    <row r="2089" spans="1:11" x14ac:dyDescent="0.25">
      <c r="A2089" s="194" t="s">
        <v>40</v>
      </c>
      <c r="B2089" s="194" t="s">
        <v>41</v>
      </c>
      <c r="E2089" s="194" t="s">
        <v>412</v>
      </c>
      <c r="F2089" s="196">
        <v>28022017</v>
      </c>
      <c r="H2089" s="194" t="s">
        <v>575</v>
      </c>
      <c r="K2089" s="195">
        <v>495145</v>
      </c>
    </row>
    <row r="2090" spans="1:11" x14ac:dyDescent="0.25">
      <c r="A2090" s="194" t="s">
        <v>40</v>
      </c>
      <c r="B2090" s="194" t="s">
        <v>41</v>
      </c>
      <c r="E2090" s="194" t="s">
        <v>412</v>
      </c>
      <c r="F2090" s="196">
        <v>28022017</v>
      </c>
      <c r="H2090" s="194" t="s">
        <v>589</v>
      </c>
      <c r="K2090" s="195">
        <v>407146</v>
      </c>
    </row>
    <row r="2091" spans="1:11" x14ac:dyDescent="0.25">
      <c r="A2091" s="194" t="s">
        <v>40</v>
      </c>
      <c r="B2091" s="194" t="s">
        <v>41</v>
      </c>
      <c r="E2091" s="194" t="s">
        <v>412</v>
      </c>
      <c r="F2091" s="196">
        <v>28022017</v>
      </c>
      <c r="H2091" s="194" t="s">
        <v>585</v>
      </c>
      <c r="K2091" s="195">
        <v>288000</v>
      </c>
    </row>
    <row r="2092" spans="1:11" x14ac:dyDescent="0.25">
      <c r="A2092" s="194" t="s">
        <v>40</v>
      </c>
      <c r="B2092" s="194" t="s">
        <v>41</v>
      </c>
      <c r="E2092" s="194" t="s">
        <v>412</v>
      </c>
      <c r="F2092" s="196">
        <v>28022017</v>
      </c>
      <c r="H2092" s="194" t="s">
        <v>569</v>
      </c>
      <c r="K2092" s="195">
        <v>276936</v>
      </c>
    </row>
    <row r="2093" spans="1:11" x14ac:dyDescent="0.25">
      <c r="A2093" s="194" t="s">
        <v>40</v>
      </c>
      <c r="B2093" s="194" t="s">
        <v>41</v>
      </c>
      <c r="E2093" s="194" t="s">
        <v>412</v>
      </c>
      <c r="F2093" s="196">
        <v>28022017</v>
      </c>
      <c r="H2093" s="194" t="s">
        <v>1179</v>
      </c>
      <c r="K2093" s="195">
        <v>416800</v>
      </c>
    </row>
    <row r="2094" spans="1:11" x14ac:dyDescent="0.25">
      <c r="A2094" s="194" t="s">
        <v>40</v>
      </c>
      <c r="B2094" s="194" t="s">
        <v>41</v>
      </c>
      <c r="E2094" s="194" t="s">
        <v>412</v>
      </c>
      <c r="F2094" s="196">
        <v>28022017</v>
      </c>
      <c r="H2094" s="194" t="s">
        <v>598</v>
      </c>
      <c r="K2094" s="195">
        <v>247339</v>
      </c>
    </row>
    <row r="2095" spans="1:11" x14ac:dyDescent="0.25">
      <c r="A2095" s="190" t="s">
        <v>860</v>
      </c>
      <c r="J2095" s="195">
        <v>8855145</v>
      </c>
      <c r="K2095" s="195">
        <v>8855145</v>
      </c>
    </row>
    <row r="2098" spans="1:11" x14ac:dyDescent="0.25">
      <c r="A2098" s="190" t="s">
        <v>861</v>
      </c>
      <c r="D2098" s="191" t="s">
        <v>642</v>
      </c>
      <c r="E2098" s="190" t="s">
        <v>1295</v>
      </c>
    </row>
    <row r="2099" spans="1:11" x14ac:dyDescent="0.25">
      <c r="A2099" s="192" t="s">
        <v>109</v>
      </c>
      <c r="B2099" s="192" t="s">
        <v>110</v>
      </c>
      <c r="D2099" s="188" t="s">
        <v>644</v>
      </c>
      <c r="E2099" s="192" t="s">
        <v>86</v>
      </c>
      <c r="F2099" s="193" t="s">
        <v>645</v>
      </c>
      <c r="G2099" s="192" t="s">
        <v>646</v>
      </c>
      <c r="H2099" s="192" t="s">
        <v>298</v>
      </c>
      <c r="J2099" s="193" t="s">
        <v>647</v>
      </c>
      <c r="K2099" s="193" t="s">
        <v>648</v>
      </c>
    </row>
    <row r="2102" spans="1:11" x14ac:dyDescent="0.25">
      <c r="A2102" s="194" t="s">
        <v>40</v>
      </c>
      <c r="B2102" s="194" t="s">
        <v>41</v>
      </c>
      <c r="E2102" s="194" t="s">
        <v>412</v>
      </c>
      <c r="F2102" s="196">
        <v>28022017</v>
      </c>
      <c r="H2102" s="194" t="s">
        <v>1316</v>
      </c>
      <c r="J2102" s="195">
        <v>678693</v>
      </c>
    </row>
    <row r="2103" spans="1:11" x14ac:dyDescent="0.25">
      <c r="A2103" s="194" t="s">
        <v>40</v>
      </c>
      <c r="B2103" s="194" t="s">
        <v>41</v>
      </c>
      <c r="E2103" s="194" t="s">
        <v>412</v>
      </c>
      <c r="F2103" s="196">
        <v>28022017</v>
      </c>
      <c r="H2103" s="194" t="s">
        <v>1317</v>
      </c>
      <c r="J2103" s="195">
        <v>840763</v>
      </c>
    </row>
    <row r="2104" spans="1:11" x14ac:dyDescent="0.25">
      <c r="A2104" s="194" t="s">
        <v>40</v>
      </c>
      <c r="B2104" s="194" t="s">
        <v>41</v>
      </c>
      <c r="E2104" s="194" t="s">
        <v>412</v>
      </c>
      <c r="F2104" s="196">
        <v>28022017</v>
      </c>
      <c r="H2104" s="194" t="s">
        <v>1318</v>
      </c>
      <c r="J2104" s="195">
        <v>1201499</v>
      </c>
    </row>
    <row r="2105" spans="1:11" x14ac:dyDescent="0.25">
      <c r="A2105" s="194" t="s">
        <v>40</v>
      </c>
      <c r="B2105" s="194" t="s">
        <v>41</v>
      </c>
      <c r="E2105" s="194" t="s">
        <v>412</v>
      </c>
      <c r="F2105" s="196">
        <v>28022017</v>
      </c>
      <c r="H2105" s="194" t="s">
        <v>1319</v>
      </c>
      <c r="J2105" s="195">
        <v>1200124</v>
      </c>
    </row>
    <row r="2106" spans="1:11" x14ac:dyDescent="0.25">
      <c r="A2106" s="194" t="s">
        <v>40</v>
      </c>
      <c r="B2106" s="194" t="s">
        <v>41</v>
      </c>
      <c r="E2106" s="194" t="s">
        <v>412</v>
      </c>
      <c r="F2106" s="196">
        <v>28022017</v>
      </c>
      <c r="H2106" s="194" t="s">
        <v>1320</v>
      </c>
      <c r="J2106" s="195">
        <v>571737</v>
      </c>
    </row>
    <row r="2107" spans="1:11" x14ac:dyDescent="0.25">
      <c r="A2107" s="194" t="s">
        <v>40</v>
      </c>
      <c r="B2107" s="194" t="s">
        <v>41</v>
      </c>
      <c r="E2107" s="194" t="s">
        <v>412</v>
      </c>
      <c r="F2107" s="196">
        <v>28022017</v>
      </c>
      <c r="H2107" s="194" t="s">
        <v>1321</v>
      </c>
      <c r="J2107" s="195">
        <v>213470</v>
      </c>
    </row>
    <row r="2108" spans="1:11" x14ac:dyDescent="0.25">
      <c r="A2108" s="194" t="s">
        <v>40</v>
      </c>
      <c r="B2108" s="194" t="s">
        <v>41</v>
      </c>
      <c r="E2108" s="194" t="s">
        <v>412</v>
      </c>
      <c r="F2108" s="196">
        <v>28022017</v>
      </c>
      <c r="H2108" s="194" t="s">
        <v>1322</v>
      </c>
      <c r="J2108" s="195">
        <v>495145</v>
      </c>
    </row>
    <row r="2109" spans="1:11" x14ac:dyDescent="0.25">
      <c r="A2109" s="194" t="s">
        <v>40</v>
      </c>
      <c r="B2109" s="194" t="s">
        <v>41</v>
      </c>
      <c r="E2109" s="194" t="s">
        <v>412</v>
      </c>
      <c r="F2109" s="196">
        <v>28022017</v>
      </c>
      <c r="H2109" s="194" t="s">
        <v>1323</v>
      </c>
      <c r="J2109" s="195">
        <v>407146</v>
      </c>
    </row>
    <row r="2110" spans="1:11" x14ac:dyDescent="0.25">
      <c r="A2110" s="194" t="s">
        <v>40</v>
      </c>
      <c r="B2110" s="194" t="s">
        <v>41</v>
      </c>
      <c r="E2110" s="194" t="s">
        <v>412</v>
      </c>
      <c r="F2110" s="196">
        <v>28022017</v>
      </c>
      <c r="H2110" s="194" t="s">
        <v>1324</v>
      </c>
      <c r="J2110" s="195">
        <v>288000</v>
      </c>
    </row>
    <row r="2111" spans="1:11" x14ac:dyDescent="0.25">
      <c r="A2111" s="194" t="s">
        <v>40</v>
      </c>
      <c r="B2111" s="194" t="s">
        <v>41</v>
      </c>
      <c r="E2111" s="194" t="s">
        <v>412</v>
      </c>
      <c r="F2111" s="196">
        <v>28022017</v>
      </c>
      <c r="H2111" s="194" t="s">
        <v>1325</v>
      </c>
      <c r="J2111" s="195">
        <v>276936</v>
      </c>
    </row>
    <row r="2112" spans="1:11" x14ac:dyDescent="0.25">
      <c r="A2112" s="194" t="s">
        <v>40</v>
      </c>
      <c r="B2112" s="194" t="s">
        <v>41</v>
      </c>
      <c r="E2112" s="194" t="s">
        <v>412</v>
      </c>
      <c r="F2112" s="196">
        <v>28022017</v>
      </c>
      <c r="H2112" s="194" t="s">
        <v>1326</v>
      </c>
      <c r="J2112" s="195">
        <v>416800</v>
      </c>
    </row>
    <row r="2113" spans="1:11" x14ac:dyDescent="0.25">
      <c r="A2113" s="194" t="s">
        <v>40</v>
      </c>
      <c r="B2113" s="194" t="s">
        <v>41</v>
      </c>
      <c r="E2113" s="194" t="s">
        <v>412</v>
      </c>
      <c r="F2113" s="196">
        <v>28022017</v>
      </c>
      <c r="H2113" s="194" t="s">
        <v>438</v>
      </c>
      <c r="J2113" s="195">
        <v>247339</v>
      </c>
    </row>
    <row r="2114" spans="1:11" x14ac:dyDescent="0.25">
      <c r="A2114" s="194" t="s">
        <v>15</v>
      </c>
      <c r="B2114" s="194" t="s">
        <v>16</v>
      </c>
      <c r="E2114" s="194" t="s">
        <v>412</v>
      </c>
      <c r="F2114" s="196">
        <v>201712</v>
      </c>
      <c r="H2114" s="194" t="s">
        <v>438</v>
      </c>
      <c r="K2114" s="195">
        <v>6837652</v>
      </c>
    </row>
    <row r="2115" spans="1:11" x14ac:dyDescent="0.25">
      <c r="A2115" s="190" t="s">
        <v>863</v>
      </c>
      <c r="J2115" s="195">
        <v>6837652</v>
      </c>
      <c r="K2115" s="195">
        <v>6837652</v>
      </c>
    </row>
    <row r="2118" spans="1:11" x14ac:dyDescent="0.25">
      <c r="A2118" s="190" t="s">
        <v>864</v>
      </c>
      <c r="D2118" s="191" t="s">
        <v>684</v>
      </c>
      <c r="E2118" s="190" t="s">
        <v>1295</v>
      </c>
    </row>
    <row r="2119" spans="1:11" x14ac:dyDescent="0.25">
      <c r="A2119" s="192" t="s">
        <v>109</v>
      </c>
      <c r="B2119" s="192" t="s">
        <v>110</v>
      </c>
      <c r="D2119" s="188" t="s">
        <v>644</v>
      </c>
      <c r="E2119" s="192" t="s">
        <v>86</v>
      </c>
      <c r="F2119" s="193" t="s">
        <v>645</v>
      </c>
      <c r="G2119" s="192" t="s">
        <v>646</v>
      </c>
      <c r="H2119" s="192" t="s">
        <v>298</v>
      </c>
      <c r="J2119" s="193" t="s">
        <v>647</v>
      </c>
      <c r="K2119" s="193" t="s">
        <v>648</v>
      </c>
    </row>
    <row r="2122" spans="1:11" x14ac:dyDescent="0.25">
      <c r="A2122" s="194" t="s">
        <v>812</v>
      </c>
      <c r="B2122" s="194" t="s">
        <v>122</v>
      </c>
      <c r="D2122" s="194" t="s">
        <v>667</v>
      </c>
      <c r="H2122" s="194" t="s">
        <v>1327</v>
      </c>
      <c r="J2122" s="195">
        <v>29800</v>
      </c>
    </row>
    <row r="2123" spans="1:11" x14ac:dyDescent="0.25">
      <c r="A2123" s="194" t="s">
        <v>812</v>
      </c>
      <c r="B2123" s="194" t="s">
        <v>122</v>
      </c>
      <c r="D2123" s="194" t="s">
        <v>667</v>
      </c>
      <c r="H2123" s="194" t="s">
        <v>1328</v>
      </c>
      <c r="J2123" s="195">
        <v>35023</v>
      </c>
    </row>
    <row r="2124" spans="1:11" x14ac:dyDescent="0.25">
      <c r="A2124" s="194" t="s">
        <v>812</v>
      </c>
      <c r="B2124" s="194" t="s">
        <v>122</v>
      </c>
      <c r="D2124" s="194" t="s">
        <v>667</v>
      </c>
      <c r="H2124" s="194" t="s">
        <v>1329</v>
      </c>
      <c r="J2124" s="195">
        <v>1000</v>
      </c>
    </row>
    <row r="2125" spans="1:11" x14ac:dyDescent="0.25">
      <c r="A2125" s="194" t="s">
        <v>818</v>
      </c>
      <c r="B2125" s="194" t="s">
        <v>76</v>
      </c>
      <c r="D2125" s="194" t="s">
        <v>667</v>
      </c>
      <c r="H2125" s="194" t="s">
        <v>1330</v>
      </c>
      <c r="J2125" s="195">
        <v>33790</v>
      </c>
    </row>
    <row r="2126" spans="1:11" x14ac:dyDescent="0.25">
      <c r="A2126" s="194" t="s">
        <v>1331</v>
      </c>
      <c r="B2126" s="194" t="s">
        <v>265</v>
      </c>
      <c r="E2126" s="194" t="s">
        <v>412</v>
      </c>
      <c r="F2126" s="196">
        <v>201719</v>
      </c>
      <c r="H2126" s="194" t="s">
        <v>625</v>
      </c>
      <c r="K2126" s="195">
        <v>99613</v>
      </c>
    </row>
    <row r="2127" spans="1:11" x14ac:dyDescent="0.25">
      <c r="A2127" s="190" t="s">
        <v>869</v>
      </c>
      <c r="J2127" s="195">
        <v>99613</v>
      </c>
      <c r="K2127" s="195">
        <v>99613</v>
      </c>
    </row>
    <row r="2130" spans="1:11" x14ac:dyDescent="0.25">
      <c r="A2130" s="190" t="s">
        <v>870</v>
      </c>
      <c r="D2130" s="191" t="s">
        <v>684</v>
      </c>
      <c r="E2130" s="190" t="s">
        <v>1295</v>
      </c>
    </row>
    <row r="2131" spans="1:11" x14ac:dyDescent="0.25">
      <c r="A2131" s="192" t="s">
        <v>109</v>
      </c>
      <c r="B2131" s="192" t="s">
        <v>110</v>
      </c>
      <c r="D2131" s="188" t="s">
        <v>644</v>
      </c>
      <c r="E2131" s="192" t="s">
        <v>86</v>
      </c>
      <c r="F2131" s="193" t="s">
        <v>645</v>
      </c>
      <c r="G2131" s="192" t="s">
        <v>646</v>
      </c>
      <c r="H2131" s="192" t="s">
        <v>298</v>
      </c>
      <c r="J2131" s="193" t="s">
        <v>647</v>
      </c>
      <c r="K2131" s="193" t="s">
        <v>648</v>
      </c>
    </row>
    <row r="2134" spans="1:11" x14ac:dyDescent="0.25">
      <c r="A2134" s="194" t="s">
        <v>812</v>
      </c>
      <c r="B2134" s="194" t="s">
        <v>122</v>
      </c>
      <c r="D2134" s="194" t="s">
        <v>667</v>
      </c>
      <c r="H2134" s="194" t="s">
        <v>1332</v>
      </c>
      <c r="J2134" s="195">
        <v>18030</v>
      </c>
    </row>
    <row r="2135" spans="1:11" x14ac:dyDescent="0.25">
      <c r="A2135" s="194" t="s">
        <v>812</v>
      </c>
      <c r="B2135" s="194" t="s">
        <v>122</v>
      </c>
      <c r="D2135" s="194" t="s">
        <v>667</v>
      </c>
      <c r="H2135" s="194" t="s">
        <v>1333</v>
      </c>
      <c r="J2135" s="195">
        <v>51202</v>
      </c>
    </row>
    <row r="2136" spans="1:11" x14ac:dyDescent="0.25">
      <c r="A2136" s="194" t="s">
        <v>812</v>
      </c>
      <c r="B2136" s="194" t="s">
        <v>122</v>
      </c>
      <c r="D2136" s="194" t="s">
        <v>667</v>
      </c>
      <c r="H2136" s="194" t="s">
        <v>1334</v>
      </c>
      <c r="J2136" s="195">
        <v>15500</v>
      </c>
    </row>
    <row r="2137" spans="1:11" x14ac:dyDescent="0.25">
      <c r="A2137" s="194" t="s">
        <v>818</v>
      </c>
      <c r="B2137" s="194" t="s">
        <v>76</v>
      </c>
      <c r="D2137" s="194" t="s">
        <v>667</v>
      </c>
      <c r="H2137" s="194" t="s">
        <v>1335</v>
      </c>
      <c r="J2137" s="195">
        <v>42533</v>
      </c>
    </row>
    <row r="2138" spans="1:11" x14ac:dyDescent="0.25">
      <c r="A2138" s="194" t="s">
        <v>812</v>
      </c>
      <c r="B2138" s="194" t="s">
        <v>122</v>
      </c>
      <c r="D2138" s="194" t="s">
        <v>667</v>
      </c>
      <c r="H2138" s="194" t="s">
        <v>1336</v>
      </c>
      <c r="J2138" s="195">
        <v>1880</v>
      </c>
    </row>
    <row r="2139" spans="1:11" x14ac:dyDescent="0.25">
      <c r="A2139" s="194" t="s">
        <v>1125</v>
      </c>
      <c r="B2139" s="194" t="s">
        <v>71</v>
      </c>
      <c r="D2139" s="194" t="s">
        <v>667</v>
      </c>
      <c r="H2139" s="194" t="s">
        <v>1337</v>
      </c>
      <c r="J2139" s="195">
        <v>66287</v>
      </c>
    </row>
    <row r="2140" spans="1:11" x14ac:dyDescent="0.25">
      <c r="A2140" s="194" t="s">
        <v>812</v>
      </c>
      <c r="B2140" s="194" t="s">
        <v>122</v>
      </c>
      <c r="D2140" s="194" t="s">
        <v>667</v>
      </c>
      <c r="H2140" s="194" t="s">
        <v>1338</v>
      </c>
      <c r="J2140" s="195">
        <v>19500</v>
      </c>
    </row>
    <row r="2141" spans="1:11" x14ac:dyDescent="0.25">
      <c r="A2141" s="194" t="s">
        <v>829</v>
      </c>
      <c r="B2141" s="194" t="s">
        <v>77</v>
      </c>
      <c r="D2141" s="194" t="s">
        <v>667</v>
      </c>
      <c r="H2141" s="194" t="s">
        <v>1339</v>
      </c>
      <c r="J2141" s="195">
        <v>17530</v>
      </c>
    </row>
    <row r="2142" spans="1:11" x14ac:dyDescent="0.25">
      <c r="A2142" s="194" t="s">
        <v>38</v>
      </c>
      <c r="B2142" s="194" t="s">
        <v>39</v>
      </c>
      <c r="E2142" s="194" t="s">
        <v>441</v>
      </c>
      <c r="F2142" s="196">
        <v>2</v>
      </c>
      <c r="H2142" s="194" t="s">
        <v>1340</v>
      </c>
      <c r="J2142" s="195">
        <v>299700</v>
      </c>
    </row>
    <row r="2143" spans="1:11" x14ac:dyDescent="0.25">
      <c r="A2143" s="194" t="s">
        <v>38</v>
      </c>
      <c r="B2143" s="194" t="s">
        <v>39</v>
      </c>
      <c r="E2143" s="194" t="s">
        <v>441</v>
      </c>
      <c r="F2143" s="196">
        <v>84</v>
      </c>
      <c r="H2143" s="194" t="s">
        <v>1341</v>
      </c>
      <c r="J2143" s="195">
        <v>200000</v>
      </c>
    </row>
    <row r="2144" spans="1:11" x14ac:dyDescent="0.25">
      <c r="A2144" s="194" t="s">
        <v>1157</v>
      </c>
      <c r="B2144" s="194" t="s">
        <v>140</v>
      </c>
      <c r="D2144" s="194" t="s">
        <v>667</v>
      </c>
      <c r="H2144" s="194" t="s">
        <v>1342</v>
      </c>
      <c r="J2144" s="195">
        <v>100000</v>
      </c>
    </row>
    <row r="2145" spans="1:11" x14ac:dyDescent="0.25">
      <c r="A2145" s="194" t="s">
        <v>1331</v>
      </c>
      <c r="B2145" s="194" t="s">
        <v>265</v>
      </c>
      <c r="E2145" s="194" t="s">
        <v>412</v>
      </c>
      <c r="F2145" s="196">
        <v>201718</v>
      </c>
      <c r="H2145" s="194" t="s">
        <v>624</v>
      </c>
      <c r="K2145" s="195">
        <v>832162</v>
      </c>
    </row>
    <row r="2146" spans="1:11" x14ac:dyDescent="0.25">
      <c r="A2146" s="190" t="s">
        <v>874</v>
      </c>
      <c r="J2146" s="195">
        <v>832162</v>
      </c>
      <c r="K2146" s="195">
        <v>832162</v>
      </c>
    </row>
    <row r="2149" spans="1:11" x14ac:dyDescent="0.25">
      <c r="A2149" s="190" t="s">
        <v>875</v>
      </c>
      <c r="D2149" s="191" t="s">
        <v>663</v>
      </c>
      <c r="E2149" s="190" t="s">
        <v>1295</v>
      </c>
    </row>
    <row r="2150" spans="1:11" x14ac:dyDescent="0.25">
      <c r="A2150" s="192" t="s">
        <v>109</v>
      </c>
      <c r="B2150" s="192" t="s">
        <v>110</v>
      </c>
      <c r="D2150" s="188" t="s">
        <v>644</v>
      </c>
      <c r="E2150" s="192" t="s">
        <v>86</v>
      </c>
      <c r="F2150" s="193" t="s">
        <v>645</v>
      </c>
      <c r="G2150" s="192" t="s">
        <v>646</v>
      </c>
      <c r="H2150" s="192" t="s">
        <v>298</v>
      </c>
      <c r="J2150" s="193" t="s">
        <v>647</v>
      </c>
      <c r="K2150" s="193" t="s">
        <v>648</v>
      </c>
    </row>
    <row r="2153" spans="1:11" x14ac:dyDescent="0.25">
      <c r="A2153" s="194" t="s">
        <v>651</v>
      </c>
      <c r="B2153" s="194" t="s">
        <v>141</v>
      </c>
      <c r="F2153" s="196">
        <v>534</v>
      </c>
      <c r="H2153" s="194" t="s">
        <v>1343</v>
      </c>
      <c r="J2153" s="195">
        <v>200000</v>
      </c>
    </row>
    <row r="2154" spans="1:11" x14ac:dyDescent="0.25">
      <c r="A2154" s="194" t="s">
        <v>20</v>
      </c>
      <c r="B2154" s="194" t="s">
        <v>21</v>
      </c>
      <c r="E2154" s="194" t="s">
        <v>412</v>
      </c>
      <c r="F2154" s="196">
        <v>1</v>
      </c>
      <c r="H2154" s="194" t="s">
        <v>1344</v>
      </c>
      <c r="K2154" s="195">
        <v>200000</v>
      </c>
    </row>
    <row r="2155" spans="1:11" x14ac:dyDescent="0.25">
      <c r="A2155" s="190" t="s">
        <v>877</v>
      </c>
      <c r="J2155" s="195">
        <v>200000</v>
      </c>
      <c r="K2155" s="195">
        <v>200000</v>
      </c>
    </row>
    <row r="2158" spans="1:11" x14ac:dyDescent="0.25">
      <c r="A2158" s="190" t="s">
        <v>878</v>
      </c>
      <c r="D2158" s="191" t="s">
        <v>663</v>
      </c>
      <c r="E2158" s="190" t="s">
        <v>1295</v>
      </c>
    </row>
    <row r="2159" spans="1:11" x14ac:dyDescent="0.25">
      <c r="A2159" s="192" t="s">
        <v>109</v>
      </c>
      <c r="B2159" s="192" t="s">
        <v>110</v>
      </c>
      <c r="D2159" s="188" t="s">
        <v>644</v>
      </c>
      <c r="E2159" s="192" t="s">
        <v>86</v>
      </c>
      <c r="F2159" s="193" t="s">
        <v>645</v>
      </c>
      <c r="G2159" s="192" t="s">
        <v>646</v>
      </c>
      <c r="H2159" s="192" t="s">
        <v>298</v>
      </c>
      <c r="J2159" s="193" t="s">
        <v>647</v>
      </c>
      <c r="K2159" s="193" t="s">
        <v>648</v>
      </c>
    </row>
    <row r="2162" spans="1:11" x14ac:dyDescent="0.25">
      <c r="A2162" s="194" t="s">
        <v>651</v>
      </c>
      <c r="B2162" s="194" t="s">
        <v>141</v>
      </c>
      <c r="F2162" s="196">
        <v>497</v>
      </c>
      <c r="H2162" s="194" t="s">
        <v>1345</v>
      </c>
      <c r="J2162" s="195">
        <v>1</v>
      </c>
    </row>
    <row r="2163" spans="1:11" x14ac:dyDescent="0.25">
      <c r="A2163" s="194" t="s">
        <v>829</v>
      </c>
      <c r="B2163" s="194" t="s">
        <v>77</v>
      </c>
      <c r="D2163" s="194" t="s">
        <v>813</v>
      </c>
      <c r="H2163" s="194" t="s">
        <v>1345</v>
      </c>
      <c r="K2163" s="195">
        <v>1</v>
      </c>
    </row>
    <row r="2164" spans="1:11" x14ac:dyDescent="0.25">
      <c r="A2164" s="190" t="s">
        <v>879</v>
      </c>
      <c r="J2164" s="195">
        <v>1</v>
      </c>
      <c r="K2164" s="195">
        <v>1</v>
      </c>
    </row>
    <row r="2167" spans="1:11" x14ac:dyDescent="0.25">
      <c r="A2167" s="190" t="s">
        <v>880</v>
      </c>
      <c r="D2167" s="191" t="s">
        <v>642</v>
      </c>
      <c r="E2167" s="190" t="s">
        <v>1295</v>
      </c>
    </row>
    <row r="2168" spans="1:11" x14ac:dyDescent="0.25">
      <c r="A2168" s="192" t="s">
        <v>109</v>
      </c>
      <c r="B2168" s="192" t="s">
        <v>110</v>
      </c>
      <c r="D2168" s="188" t="s">
        <v>644</v>
      </c>
      <c r="E2168" s="192" t="s">
        <v>86</v>
      </c>
      <c r="F2168" s="193" t="s">
        <v>645</v>
      </c>
      <c r="G2168" s="192" t="s">
        <v>646</v>
      </c>
      <c r="H2168" s="192" t="s">
        <v>298</v>
      </c>
      <c r="J2168" s="193" t="s">
        <v>647</v>
      </c>
      <c r="K2168" s="193" t="s">
        <v>648</v>
      </c>
    </row>
    <row r="2171" spans="1:11" x14ac:dyDescent="0.25">
      <c r="A2171" s="194" t="s">
        <v>1125</v>
      </c>
      <c r="B2171" s="194" t="s">
        <v>71</v>
      </c>
      <c r="D2171" s="194" t="s">
        <v>813</v>
      </c>
      <c r="H2171" s="194" t="s">
        <v>276</v>
      </c>
      <c r="J2171" s="195">
        <v>85248</v>
      </c>
    </row>
    <row r="2172" spans="1:11" x14ac:dyDescent="0.25">
      <c r="A2172" s="194" t="s">
        <v>1125</v>
      </c>
      <c r="B2172" s="194" t="s">
        <v>71</v>
      </c>
      <c r="D2172" s="194" t="s">
        <v>813</v>
      </c>
      <c r="H2172" s="194" t="s">
        <v>274</v>
      </c>
      <c r="J2172" s="195">
        <v>259928</v>
      </c>
    </row>
    <row r="2173" spans="1:11" x14ac:dyDescent="0.25">
      <c r="A2173" s="194" t="s">
        <v>1125</v>
      </c>
      <c r="B2173" s="194" t="s">
        <v>71</v>
      </c>
      <c r="D2173" s="194" t="s">
        <v>813</v>
      </c>
      <c r="H2173" s="194" t="s">
        <v>277</v>
      </c>
      <c r="J2173" s="195">
        <v>28854</v>
      </c>
    </row>
    <row r="2174" spans="1:11" x14ac:dyDescent="0.25">
      <c r="A2174" s="194" t="s">
        <v>1140</v>
      </c>
      <c r="B2174" s="194" t="s">
        <v>74</v>
      </c>
      <c r="D2174" s="194" t="s">
        <v>813</v>
      </c>
      <c r="H2174" s="194" t="s">
        <v>1346</v>
      </c>
      <c r="J2174" s="195">
        <v>7700000</v>
      </c>
    </row>
    <row r="2175" spans="1:11" x14ac:dyDescent="0.25">
      <c r="A2175" s="194" t="s">
        <v>827</v>
      </c>
      <c r="B2175" s="194" t="s">
        <v>70</v>
      </c>
      <c r="D2175" s="194" t="s">
        <v>813</v>
      </c>
      <c r="H2175" s="194" t="s">
        <v>1347</v>
      </c>
      <c r="J2175" s="195">
        <v>493811</v>
      </c>
    </row>
    <row r="2176" spans="1:11" x14ac:dyDescent="0.25">
      <c r="A2176" s="194" t="s">
        <v>827</v>
      </c>
      <c r="B2176" s="194" t="s">
        <v>70</v>
      </c>
      <c r="D2176" s="194" t="s">
        <v>813</v>
      </c>
      <c r="H2176" s="194" t="s">
        <v>1348</v>
      </c>
      <c r="J2176" s="195">
        <v>84400</v>
      </c>
    </row>
    <row r="2177" spans="1:11" x14ac:dyDescent="0.25">
      <c r="A2177" s="194" t="s">
        <v>1134</v>
      </c>
      <c r="B2177" s="194" t="s">
        <v>123</v>
      </c>
      <c r="D2177" s="194" t="s">
        <v>667</v>
      </c>
      <c r="H2177" s="194" t="s">
        <v>1349</v>
      </c>
      <c r="J2177" s="195">
        <v>25858</v>
      </c>
    </row>
    <row r="2178" spans="1:11" x14ac:dyDescent="0.25">
      <c r="A2178" s="194" t="s">
        <v>1159</v>
      </c>
      <c r="B2178" s="194" t="s">
        <v>138</v>
      </c>
      <c r="D2178" s="194" t="s">
        <v>813</v>
      </c>
      <c r="H2178" s="194" t="s">
        <v>271</v>
      </c>
      <c r="J2178" s="195">
        <v>2308600</v>
      </c>
    </row>
    <row r="2179" spans="1:11" x14ac:dyDescent="0.25">
      <c r="A2179" s="194" t="s">
        <v>812</v>
      </c>
      <c r="B2179" s="194" t="s">
        <v>122</v>
      </c>
      <c r="D2179" s="194" t="s">
        <v>813</v>
      </c>
      <c r="H2179" s="194" t="s">
        <v>269</v>
      </c>
      <c r="J2179" s="195">
        <v>204773</v>
      </c>
    </row>
    <row r="2180" spans="1:11" x14ac:dyDescent="0.25">
      <c r="A2180" s="194" t="s">
        <v>1350</v>
      </c>
      <c r="B2180" s="194" t="s">
        <v>266</v>
      </c>
      <c r="D2180" s="194" t="s">
        <v>813</v>
      </c>
      <c r="H2180" s="194" t="s">
        <v>270</v>
      </c>
      <c r="J2180" s="195">
        <v>19546637</v>
      </c>
    </row>
    <row r="2181" spans="1:11" x14ac:dyDescent="0.25">
      <c r="A2181" s="194" t="s">
        <v>1136</v>
      </c>
      <c r="B2181" s="194" t="s">
        <v>227</v>
      </c>
      <c r="D2181" s="194" t="s">
        <v>813</v>
      </c>
      <c r="H2181" s="194" t="s">
        <v>273</v>
      </c>
      <c r="J2181" s="195">
        <v>1420745</v>
      </c>
    </row>
    <row r="2182" spans="1:11" x14ac:dyDescent="0.25">
      <c r="A2182" s="194" t="s">
        <v>1136</v>
      </c>
      <c r="B2182" s="194" t="s">
        <v>227</v>
      </c>
      <c r="D2182" s="194" t="s">
        <v>813</v>
      </c>
      <c r="H2182" s="194" t="s">
        <v>268</v>
      </c>
      <c r="J2182" s="195">
        <v>1260001</v>
      </c>
    </row>
    <row r="2183" spans="1:11" x14ac:dyDescent="0.25">
      <c r="A2183" s="194" t="s">
        <v>1136</v>
      </c>
      <c r="B2183" s="194" t="s">
        <v>227</v>
      </c>
      <c r="D2183" s="194" t="s">
        <v>813</v>
      </c>
      <c r="H2183" s="194" t="s">
        <v>275</v>
      </c>
      <c r="J2183" s="195">
        <v>195001</v>
      </c>
    </row>
    <row r="2184" spans="1:11" x14ac:dyDescent="0.25">
      <c r="A2184" s="194" t="s">
        <v>1136</v>
      </c>
      <c r="B2184" s="194" t="s">
        <v>227</v>
      </c>
      <c r="D2184" s="194" t="s">
        <v>813</v>
      </c>
      <c r="H2184" s="194" t="s">
        <v>272</v>
      </c>
      <c r="J2184" s="195">
        <v>3750000</v>
      </c>
    </row>
    <row r="2185" spans="1:11" x14ac:dyDescent="0.25">
      <c r="A2185" s="194" t="s">
        <v>36</v>
      </c>
      <c r="B2185" s="194" t="s">
        <v>37</v>
      </c>
      <c r="H2185" s="194" t="s">
        <v>1351</v>
      </c>
      <c r="K2185" s="195">
        <v>37363856</v>
      </c>
    </row>
    <row r="2186" spans="1:11" x14ac:dyDescent="0.25">
      <c r="A2186" s="190" t="s">
        <v>882</v>
      </c>
      <c r="J2186" s="195">
        <v>37363856</v>
      </c>
      <c r="K2186" s="195">
        <v>37363856</v>
      </c>
    </row>
    <row r="2189" spans="1:11" x14ac:dyDescent="0.25">
      <c r="A2189" s="190" t="s">
        <v>883</v>
      </c>
      <c r="D2189" s="191" t="s">
        <v>642</v>
      </c>
      <c r="E2189" s="190" t="s">
        <v>1295</v>
      </c>
    </row>
    <row r="2190" spans="1:11" x14ac:dyDescent="0.25">
      <c r="A2190" s="192" t="s">
        <v>109</v>
      </c>
      <c r="B2190" s="192" t="s">
        <v>110</v>
      </c>
      <c r="D2190" s="188" t="s">
        <v>644</v>
      </c>
      <c r="E2190" s="192" t="s">
        <v>86</v>
      </c>
      <c r="F2190" s="193" t="s">
        <v>645</v>
      </c>
      <c r="G2190" s="192" t="s">
        <v>646</v>
      </c>
      <c r="H2190" s="192" t="s">
        <v>298</v>
      </c>
      <c r="J2190" s="193" t="s">
        <v>647</v>
      </c>
      <c r="K2190" s="193" t="s">
        <v>648</v>
      </c>
    </row>
    <row r="2193" spans="1:11" x14ac:dyDescent="0.25">
      <c r="A2193" s="194" t="s">
        <v>50</v>
      </c>
      <c r="B2193" s="194" t="s">
        <v>51</v>
      </c>
      <c r="H2193" s="194" t="s">
        <v>278</v>
      </c>
      <c r="J2193" s="195">
        <v>257591</v>
      </c>
    </row>
    <row r="2194" spans="1:11" x14ac:dyDescent="0.25">
      <c r="A2194" s="194" t="s">
        <v>44</v>
      </c>
      <c r="B2194" s="194" t="s">
        <v>45</v>
      </c>
      <c r="H2194" s="194" t="s">
        <v>278</v>
      </c>
      <c r="J2194" s="195">
        <v>350985</v>
      </c>
    </row>
    <row r="2195" spans="1:11" x14ac:dyDescent="0.25">
      <c r="A2195" s="194" t="s">
        <v>46</v>
      </c>
      <c r="B2195" s="194" t="s">
        <v>47</v>
      </c>
      <c r="H2195" s="194" t="s">
        <v>278</v>
      </c>
      <c r="J2195" s="195">
        <v>106774</v>
      </c>
    </row>
    <row r="2196" spans="1:11" x14ac:dyDescent="0.25">
      <c r="A2196" s="194" t="s">
        <v>48</v>
      </c>
      <c r="B2196" s="194" t="s">
        <v>49</v>
      </c>
      <c r="H2196" s="194" t="s">
        <v>278</v>
      </c>
      <c r="J2196" s="195">
        <v>24148</v>
      </c>
    </row>
    <row r="2197" spans="1:11" x14ac:dyDescent="0.25">
      <c r="A2197" s="194" t="s">
        <v>42</v>
      </c>
      <c r="B2197" s="194" t="s">
        <v>43</v>
      </c>
      <c r="H2197" s="194" t="s">
        <v>278</v>
      </c>
      <c r="J2197" s="195">
        <v>1202507</v>
      </c>
    </row>
    <row r="2198" spans="1:11" x14ac:dyDescent="0.25">
      <c r="A2198" s="194" t="s">
        <v>52</v>
      </c>
      <c r="B2198" s="194" t="s">
        <v>53</v>
      </c>
      <c r="H2198" s="194" t="s">
        <v>278</v>
      </c>
      <c r="K2198" s="195">
        <v>1942005</v>
      </c>
    </row>
    <row r="2199" spans="1:11" x14ac:dyDescent="0.25">
      <c r="A2199" s="190" t="s">
        <v>885</v>
      </c>
      <c r="J2199" s="195">
        <v>1942005</v>
      </c>
      <c r="K2199" s="195">
        <v>1942005</v>
      </c>
    </row>
    <row r="2202" spans="1:11" x14ac:dyDescent="0.25">
      <c r="A2202" s="190" t="s">
        <v>886</v>
      </c>
      <c r="D2202" s="191" t="s">
        <v>642</v>
      </c>
      <c r="E2202" s="190" t="s">
        <v>1295</v>
      </c>
    </row>
    <row r="2203" spans="1:11" x14ac:dyDescent="0.25">
      <c r="A2203" s="192" t="s">
        <v>109</v>
      </c>
      <c r="B2203" s="192" t="s">
        <v>110</v>
      </c>
      <c r="D2203" s="188" t="s">
        <v>644</v>
      </c>
      <c r="E2203" s="192" t="s">
        <v>86</v>
      </c>
      <c r="F2203" s="193" t="s">
        <v>645</v>
      </c>
      <c r="G2203" s="192" t="s">
        <v>646</v>
      </c>
      <c r="H2203" s="192" t="s">
        <v>298</v>
      </c>
      <c r="J2203" s="193" t="s">
        <v>647</v>
      </c>
      <c r="K2203" s="193" t="s">
        <v>648</v>
      </c>
    </row>
    <row r="2206" spans="1:11" x14ac:dyDescent="0.25">
      <c r="A2206" s="194" t="s">
        <v>36</v>
      </c>
      <c r="B2206" s="194" t="s">
        <v>37</v>
      </c>
      <c r="E2206" s="194" t="s">
        <v>443</v>
      </c>
      <c r="F2206" s="196">
        <v>16068679</v>
      </c>
      <c r="H2206" s="194" t="s">
        <v>1352</v>
      </c>
      <c r="J2206" s="195">
        <v>260247</v>
      </c>
    </row>
    <row r="2207" spans="1:11" x14ac:dyDescent="0.25">
      <c r="A2207" s="194" t="s">
        <v>36</v>
      </c>
      <c r="B2207" s="194" t="s">
        <v>37</v>
      </c>
      <c r="E2207" s="194" t="s">
        <v>443</v>
      </c>
      <c r="F2207" s="196">
        <v>16068679</v>
      </c>
      <c r="H2207" s="194" t="s">
        <v>1353</v>
      </c>
      <c r="K2207" s="195">
        <v>260247</v>
      </c>
    </row>
    <row r="2208" spans="1:11" x14ac:dyDescent="0.25">
      <c r="A2208" s="190" t="s">
        <v>888</v>
      </c>
      <c r="J2208" s="195">
        <v>260247</v>
      </c>
      <c r="K2208" s="195">
        <v>260247</v>
      </c>
    </row>
    <row r="2211" spans="1:11" x14ac:dyDescent="0.25">
      <c r="A2211" s="190" t="s">
        <v>893</v>
      </c>
      <c r="D2211" s="191" t="s">
        <v>642</v>
      </c>
      <c r="E2211" s="190" t="s">
        <v>1295</v>
      </c>
    </row>
    <row r="2212" spans="1:11" x14ac:dyDescent="0.25">
      <c r="A2212" s="192" t="s">
        <v>109</v>
      </c>
      <c r="B2212" s="192" t="s">
        <v>110</v>
      </c>
      <c r="D2212" s="188" t="s">
        <v>644</v>
      </c>
      <c r="E2212" s="192" t="s">
        <v>86</v>
      </c>
      <c r="F2212" s="193" t="s">
        <v>645</v>
      </c>
      <c r="G2212" s="192" t="s">
        <v>646</v>
      </c>
      <c r="H2212" s="192" t="s">
        <v>298</v>
      </c>
      <c r="J2212" s="193" t="s">
        <v>647</v>
      </c>
      <c r="K2212" s="193" t="s">
        <v>648</v>
      </c>
    </row>
    <row r="2215" spans="1:11" x14ac:dyDescent="0.25">
      <c r="A2215" s="194" t="s">
        <v>657</v>
      </c>
      <c r="B2215" s="194" t="s">
        <v>144</v>
      </c>
      <c r="E2215" s="194" t="s">
        <v>412</v>
      </c>
      <c r="F2215" s="196">
        <v>201702</v>
      </c>
      <c r="H2215" s="194" t="s">
        <v>609</v>
      </c>
      <c r="J2215" s="195">
        <v>30000</v>
      </c>
    </row>
    <row r="2216" spans="1:11" x14ac:dyDescent="0.25">
      <c r="A2216" s="194" t="s">
        <v>24</v>
      </c>
      <c r="B2216" s="194" t="s">
        <v>25</v>
      </c>
      <c r="H2216" s="194" t="s">
        <v>609</v>
      </c>
      <c r="K2216" s="195">
        <v>30000</v>
      </c>
    </row>
    <row r="2217" spans="1:11" x14ac:dyDescent="0.25">
      <c r="A2217" s="190" t="s">
        <v>895</v>
      </c>
      <c r="J2217" s="195">
        <v>30000</v>
      </c>
      <c r="K2217" s="195">
        <v>30000</v>
      </c>
    </row>
    <row r="2220" spans="1:11" x14ac:dyDescent="0.25">
      <c r="A2220" s="190" t="s">
        <v>896</v>
      </c>
      <c r="D2220" s="191" t="s">
        <v>642</v>
      </c>
      <c r="E2220" s="190" t="s">
        <v>1295</v>
      </c>
    </row>
    <row r="2221" spans="1:11" x14ac:dyDescent="0.25">
      <c r="A2221" s="192" t="s">
        <v>109</v>
      </c>
      <c r="B2221" s="192" t="s">
        <v>110</v>
      </c>
      <c r="D2221" s="188" t="s">
        <v>644</v>
      </c>
      <c r="E2221" s="192" t="s">
        <v>86</v>
      </c>
      <c r="F2221" s="193" t="s">
        <v>645</v>
      </c>
      <c r="G2221" s="192" t="s">
        <v>646</v>
      </c>
      <c r="H2221" s="192" t="s">
        <v>298</v>
      </c>
      <c r="J2221" s="193" t="s">
        <v>647</v>
      </c>
      <c r="K2221" s="193" t="s">
        <v>648</v>
      </c>
    </row>
    <row r="2224" spans="1:11" x14ac:dyDescent="0.25">
      <c r="A2224" s="194" t="s">
        <v>952</v>
      </c>
      <c r="B2224" s="194" t="s">
        <v>68</v>
      </c>
      <c r="D2224" s="194" t="s">
        <v>813</v>
      </c>
      <c r="H2224" s="194" t="s">
        <v>628</v>
      </c>
      <c r="J2224" s="195">
        <v>430000</v>
      </c>
    </row>
    <row r="2225" spans="1:11" x14ac:dyDescent="0.25">
      <c r="A2225" s="194" t="s">
        <v>655</v>
      </c>
      <c r="B2225" s="194" t="s">
        <v>120</v>
      </c>
      <c r="E2225" s="194" t="s">
        <v>412</v>
      </c>
      <c r="F2225" s="196">
        <v>1</v>
      </c>
      <c r="H2225" s="194" t="s">
        <v>1291</v>
      </c>
      <c r="K2225" s="195">
        <v>430000</v>
      </c>
    </row>
    <row r="2226" spans="1:11" x14ac:dyDescent="0.25">
      <c r="A2226" s="190" t="s">
        <v>898</v>
      </c>
      <c r="J2226" s="195">
        <v>430000</v>
      </c>
      <c r="K2226" s="195">
        <v>430000</v>
      </c>
    </row>
    <row r="2229" spans="1:11" x14ac:dyDescent="0.25">
      <c r="A2229" s="190" t="s">
        <v>899</v>
      </c>
      <c r="D2229" s="191" t="s">
        <v>642</v>
      </c>
      <c r="E2229" s="190" t="s">
        <v>1295</v>
      </c>
    </row>
    <row r="2230" spans="1:11" x14ac:dyDescent="0.25">
      <c r="A2230" s="192" t="s">
        <v>109</v>
      </c>
      <c r="B2230" s="192" t="s">
        <v>110</v>
      </c>
      <c r="D2230" s="188" t="s">
        <v>644</v>
      </c>
      <c r="E2230" s="192" t="s">
        <v>86</v>
      </c>
      <c r="F2230" s="193" t="s">
        <v>645</v>
      </c>
      <c r="G2230" s="192" t="s">
        <v>646</v>
      </c>
      <c r="H2230" s="192" t="s">
        <v>298</v>
      </c>
      <c r="J2230" s="193" t="s">
        <v>647</v>
      </c>
      <c r="K2230" s="193" t="s">
        <v>648</v>
      </c>
    </row>
    <row r="2233" spans="1:11" x14ac:dyDescent="0.25">
      <c r="A2233" s="194" t="s">
        <v>655</v>
      </c>
      <c r="B2233" s="194" t="s">
        <v>120</v>
      </c>
      <c r="E2233" s="194" t="s">
        <v>412</v>
      </c>
      <c r="F2233" s="196">
        <v>1</v>
      </c>
      <c r="H2233" s="194" t="s">
        <v>442</v>
      </c>
      <c r="K2233" s="195">
        <v>9381405</v>
      </c>
    </row>
    <row r="2234" spans="1:11" x14ac:dyDescent="0.25">
      <c r="A2234" s="194" t="s">
        <v>655</v>
      </c>
      <c r="B2234" s="194" t="s">
        <v>120</v>
      </c>
      <c r="E2234" s="194" t="s">
        <v>412</v>
      </c>
      <c r="F2234" s="196">
        <v>1</v>
      </c>
      <c r="H2234" s="194" t="s">
        <v>442</v>
      </c>
      <c r="K2234" s="195">
        <v>9381405</v>
      </c>
    </row>
    <row r="2235" spans="1:11" x14ac:dyDescent="0.25">
      <c r="A2235" s="194" t="s">
        <v>36</v>
      </c>
      <c r="B2235" s="194" t="s">
        <v>37</v>
      </c>
      <c r="E2235" s="194" t="s">
        <v>443</v>
      </c>
      <c r="F2235" s="196">
        <v>1907</v>
      </c>
      <c r="H2235" s="194" t="s">
        <v>552</v>
      </c>
      <c r="J2235" s="195">
        <v>18762810</v>
      </c>
    </row>
    <row r="2236" spans="1:11" x14ac:dyDescent="0.25">
      <c r="A2236" s="190" t="s">
        <v>900</v>
      </c>
      <c r="J2236" s="195">
        <v>18762810</v>
      </c>
      <c r="K2236" s="195">
        <v>18762810</v>
      </c>
    </row>
    <row r="2239" spans="1:11" x14ac:dyDescent="0.25">
      <c r="A2239" s="190" t="s">
        <v>901</v>
      </c>
      <c r="D2239" s="191" t="s">
        <v>642</v>
      </c>
      <c r="E2239" s="190" t="s">
        <v>1295</v>
      </c>
    </row>
    <row r="2240" spans="1:11" x14ac:dyDescent="0.25">
      <c r="A2240" s="192" t="s">
        <v>109</v>
      </c>
      <c r="B2240" s="192" t="s">
        <v>110</v>
      </c>
      <c r="D2240" s="188" t="s">
        <v>644</v>
      </c>
      <c r="E2240" s="192" t="s">
        <v>86</v>
      </c>
      <c r="F2240" s="193" t="s">
        <v>645</v>
      </c>
      <c r="G2240" s="192" t="s">
        <v>646</v>
      </c>
      <c r="H2240" s="192" t="s">
        <v>298</v>
      </c>
      <c r="J2240" s="193" t="s">
        <v>647</v>
      </c>
      <c r="K2240" s="193" t="s">
        <v>648</v>
      </c>
    </row>
    <row r="2243" spans="1:11" x14ac:dyDescent="0.25">
      <c r="A2243" s="194" t="s">
        <v>829</v>
      </c>
      <c r="B2243" s="194" t="s">
        <v>77</v>
      </c>
      <c r="D2243" s="194" t="s">
        <v>813</v>
      </c>
      <c r="H2243" s="194" t="s">
        <v>1272</v>
      </c>
      <c r="J2243" s="195">
        <v>1</v>
      </c>
    </row>
    <row r="2244" spans="1:11" x14ac:dyDescent="0.25">
      <c r="A2244" s="194" t="s">
        <v>655</v>
      </c>
      <c r="B2244" s="194" t="s">
        <v>120</v>
      </c>
      <c r="E2244" s="194" t="s">
        <v>412</v>
      </c>
      <c r="F2244" s="196">
        <v>1</v>
      </c>
      <c r="H2244" s="194" t="s">
        <v>1272</v>
      </c>
      <c r="K2244" s="195">
        <v>1</v>
      </c>
    </row>
    <row r="2245" spans="1:11" x14ac:dyDescent="0.25">
      <c r="A2245" s="190" t="s">
        <v>905</v>
      </c>
      <c r="J2245" s="195">
        <v>1</v>
      </c>
      <c r="K2245" s="195">
        <v>1</v>
      </c>
    </row>
    <row r="2248" spans="1:11" x14ac:dyDescent="0.25">
      <c r="A2248" s="190" t="s">
        <v>906</v>
      </c>
      <c r="D2248" s="191" t="s">
        <v>642</v>
      </c>
      <c r="E2248" s="190" t="s">
        <v>1295</v>
      </c>
    </row>
    <row r="2249" spans="1:11" x14ac:dyDescent="0.25">
      <c r="A2249" s="192" t="s">
        <v>109</v>
      </c>
      <c r="B2249" s="192" t="s">
        <v>110</v>
      </c>
      <c r="D2249" s="188" t="s">
        <v>644</v>
      </c>
      <c r="E2249" s="192" t="s">
        <v>86</v>
      </c>
      <c r="F2249" s="193" t="s">
        <v>645</v>
      </c>
      <c r="G2249" s="192" t="s">
        <v>646</v>
      </c>
      <c r="H2249" s="192" t="s">
        <v>298</v>
      </c>
      <c r="J2249" s="193" t="s">
        <v>647</v>
      </c>
      <c r="K2249" s="193" t="s">
        <v>648</v>
      </c>
    </row>
    <row r="2252" spans="1:11" x14ac:dyDescent="0.25">
      <c r="A2252" s="194" t="s">
        <v>1125</v>
      </c>
      <c r="B2252" s="194" t="s">
        <v>71</v>
      </c>
      <c r="D2252" s="194" t="s">
        <v>813</v>
      </c>
      <c r="H2252" s="194" t="s">
        <v>1354</v>
      </c>
      <c r="K2252" s="195">
        <v>112772</v>
      </c>
    </row>
    <row r="2253" spans="1:11" x14ac:dyDescent="0.25">
      <c r="A2253" s="194" t="s">
        <v>1350</v>
      </c>
      <c r="B2253" s="194" t="s">
        <v>266</v>
      </c>
      <c r="D2253" s="194" t="s">
        <v>813</v>
      </c>
      <c r="H2253" s="194" t="s">
        <v>1355</v>
      </c>
      <c r="K2253" s="195">
        <v>19546637</v>
      </c>
    </row>
    <row r="2254" spans="1:11" x14ac:dyDescent="0.25">
      <c r="A2254" s="194" t="s">
        <v>812</v>
      </c>
      <c r="B2254" s="194" t="s">
        <v>122</v>
      </c>
      <c r="D2254" s="194" t="s">
        <v>813</v>
      </c>
      <c r="H2254" s="194" t="s">
        <v>1356</v>
      </c>
      <c r="K2254" s="195">
        <v>204773</v>
      </c>
    </row>
    <row r="2255" spans="1:11" x14ac:dyDescent="0.25">
      <c r="A2255" s="194" t="s">
        <v>812</v>
      </c>
      <c r="B2255" s="194" t="s">
        <v>122</v>
      </c>
      <c r="D2255" s="194" t="s">
        <v>813</v>
      </c>
      <c r="H2255" s="194" t="s">
        <v>1357</v>
      </c>
      <c r="K2255" s="195">
        <v>31561</v>
      </c>
    </row>
    <row r="2256" spans="1:11" x14ac:dyDescent="0.25">
      <c r="A2256" s="194" t="s">
        <v>818</v>
      </c>
      <c r="B2256" s="194" t="s">
        <v>76</v>
      </c>
      <c r="D2256" s="194" t="s">
        <v>813</v>
      </c>
      <c r="H2256" s="194" t="s">
        <v>1357</v>
      </c>
      <c r="K2256" s="195">
        <v>18480</v>
      </c>
    </row>
    <row r="2257" spans="1:11" x14ac:dyDescent="0.25">
      <c r="A2257" s="194" t="s">
        <v>658</v>
      </c>
      <c r="B2257" s="194" t="s">
        <v>136</v>
      </c>
      <c r="E2257" s="194" t="s">
        <v>443</v>
      </c>
      <c r="F2257" s="196">
        <v>1907</v>
      </c>
      <c r="H2257" s="194" t="s">
        <v>552</v>
      </c>
      <c r="J2257" s="195">
        <v>19546637</v>
      </c>
    </row>
    <row r="2258" spans="1:11" x14ac:dyDescent="0.25">
      <c r="A2258" s="194" t="s">
        <v>658</v>
      </c>
      <c r="B2258" s="194" t="s">
        <v>136</v>
      </c>
      <c r="E2258" s="194" t="s">
        <v>443</v>
      </c>
      <c r="F2258" s="196">
        <v>320628</v>
      </c>
      <c r="H2258" s="194" t="s">
        <v>1233</v>
      </c>
      <c r="J2258" s="195">
        <v>204773</v>
      </c>
    </row>
    <row r="2259" spans="1:11" x14ac:dyDescent="0.25">
      <c r="A2259" s="194" t="s">
        <v>658</v>
      </c>
      <c r="B2259" s="194" t="s">
        <v>136</v>
      </c>
      <c r="E2259" s="194" t="s">
        <v>412</v>
      </c>
      <c r="F2259" s="196">
        <v>26600133</v>
      </c>
      <c r="H2259" s="194" t="s">
        <v>1358</v>
      </c>
      <c r="J2259" s="195">
        <v>112772</v>
      </c>
    </row>
    <row r="2260" spans="1:11" x14ac:dyDescent="0.25">
      <c r="A2260" s="194" t="s">
        <v>658</v>
      </c>
      <c r="B2260" s="194" t="s">
        <v>136</v>
      </c>
      <c r="E2260" s="194" t="s">
        <v>412</v>
      </c>
      <c r="F2260" s="196">
        <v>1</v>
      </c>
      <c r="H2260" s="194" t="s">
        <v>628</v>
      </c>
      <c r="J2260" s="195">
        <v>51621</v>
      </c>
    </row>
    <row r="2261" spans="1:11" x14ac:dyDescent="0.25">
      <c r="A2261" s="194" t="s">
        <v>832</v>
      </c>
      <c r="B2261" s="194" t="s">
        <v>72</v>
      </c>
      <c r="D2261" s="194" t="s">
        <v>813</v>
      </c>
      <c r="H2261" s="194" t="s">
        <v>628</v>
      </c>
      <c r="K2261" s="195">
        <v>1580</v>
      </c>
    </row>
    <row r="2262" spans="1:11" x14ac:dyDescent="0.25">
      <c r="A2262" s="190" t="s">
        <v>907</v>
      </c>
      <c r="J2262" s="195">
        <v>19915803</v>
      </c>
      <c r="K2262" s="195">
        <v>19915803</v>
      </c>
    </row>
    <row r="2265" spans="1:11" x14ac:dyDescent="0.25">
      <c r="A2265" s="190" t="s">
        <v>908</v>
      </c>
      <c r="D2265" s="191" t="s">
        <v>642</v>
      </c>
      <c r="E2265" s="190" t="s">
        <v>1295</v>
      </c>
    </row>
    <row r="2266" spans="1:11" x14ac:dyDescent="0.25">
      <c r="A2266" s="192" t="s">
        <v>109</v>
      </c>
      <c r="B2266" s="192" t="s">
        <v>110</v>
      </c>
      <c r="D2266" s="188" t="s">
        <v>644</v>
      </c>
      <c r="E2266" s="192" t="s">
        <v>86</v>
      </c>
      <c r="F2266" s="193" t="s">
        <v>645</v>
      </c>
      <c r="G2266" s="192" t="s">
        <v>646</v>
      </c>
      <c r="H2266" s="192" t="s">
        <v>298</v>
      </c>
      <c r="J2266" s="193" t="s">
        <v>647</v>
      </c>
      <c r="K2266" s="193" t="s">
        <v>648</v>
      </c>
    </row>
    <row r="2269" spans="1:11" x14ac:dyDescent="0.25">
      <c r="A2269" s="194" t="s">
        <v>46</v>
      </c>
      <c r="B2269" s="194" t="s">
        <v>47</v>
      </c>
      <c r="H2269" s="194" t="s">
        <v>1359</v>
      </c>
      <c r="J2269" s="195">
        <v>1</v>
      </c>
    </row>
    <row r="2270" spans="1:11" x14ac:dyDescent="0.25">
      <c r="A2270" s="194" t="s">
        <v>829</v>
      </c>
      <c r="B2270" s="194" t="s">
        <v>77</v>
      </c>
      <c r="D2270" s="194" t="s">
        <v>813</v>
      </c>
      <c r="H2270" s="194" t="s">
        <v>1359</v>
      </c>
      <c r="K2270" s="195">
        <v>1</v>
      </c>
    </row>
    <row r="2271" spans="1:11" x14ac:dyDescent="0.25">
      <c r="A2271" s="190" t="s">
        <v>909</v>
      </c>
      <c r="J2271" s="195">
        <v>1</v>
      </c>
      <c r="K2271" s="195">
        <v>1</v>
      </c>
    </row>
    <row r="2274" spans="1:11" x14ac:dyDescent="0.25">
      <c r="A2274" s="190" t="s">
        <v>910</v>
      </c>
      <c r="D2274" s="191" t="s">
        <v>642</v>
      </c>
      <c r="E2274" s="190" t="s">
        <v>1295</v>
      </c>
    </row>
    <row r="2275" spans="1:11" x14ac:dyDescent="0.25">
      <c r="A2275" s="192" t="s">
        <v>109</v>
      </c>
      <c r="B2275" s="192" t="s">
        <v>110</v>
      </c>
      <c r="D2275" s="188" t="s">
        <v>644</v>
      </c>
      <c r="E2275" s="192" t="s">
        <v>86</v>
      </c>
      <c r="F2275" s="193" t="s">
        <v>645</v>
      </c>
      <c r="G2275" s="192" t="s">
        <v>646</v>
      </c>
      <c r="H2275" s="192" t="s">
        <v>298</v>
      </c>
      <c r="J2275" s="193" t="s">
        <v>647</v>
      </c>
      <c r="K2275" s="193" t="s">
        <v>648</v>
      </c>
    </row>
    <row r="2278" spans="1:11" x14ac:dyDescent="0.25">
      <c r="A2278" s="194" t="s">
        <v>812</v>
      </c>
      <c r="B2278" s="194" t="s">
        <v>122</v>
      </c>
      <c r="D2278" s="194" t="s">
        <v>813</v>
      </c>
      <c r="H2278" s="194" t="s">
        <v>1360</v>
      </c>
      <c r="J2278" s="195">
        <v>30012</v>
      </c>
    </row>
    <row r="2279" spans="1:11" x14ac:dyDescent="0.25">
      <c r="A2279" s="194" t="s">
        <v>818</v>
      </c>
      <c r="B2279" s="194" t="s">
        <v>76</v>
      </c>
      <c r="D2279" s="194" t="s">
        <v>813</v>
      </c>
      <c r="H2279" s="194" t="s">
        <v>1361</v>
      </c>
      <c r="J2279" s="195">
        <v>11696</v>
      </c>
    </row>
    <row r="2280" spans="1:11" x14ac:dyDescent="0.25">
      <c r="A2280" s="194" t="s">
        <v>1147</v>
      </c>
      <c r="B2280" s="194" t="s">
        <v>73</v>
      </c>
      <c r="D2280" s="194" t="s">
        <v>813</v>
      </c>
      <c r="H2280" s="194" t="s">
        <v>1362</v>
      </c>
      <c r="J2280" s="195">
        <v>110200</v>
      </c>
    </row>
    <row r="2281" spans="1:11" x14ac:dyDescent="0.25">
      <c r="A2281" s="194" t="s">
        <v>38</v>
      </c>
      <c r="B2281" s="194" t="s">
        <v>39</v>
      </c>
      <c r="E2281" s="194" t="s">
        <v>441</v>
      </c>
      <c r="F2281" s="196">
        <v>71</v>
      </c>
      <c r="H2281" s="194" t="s">
        <v>1363</v>
      </c>
      <c r="J2281" s="195">
        <v>50000</v>
      </c>
    </row>
    <row r="2282" spans="1:11" x14ac:dyDescent="0.25">
      <c r="A2282" s="194" t="s">
        <v>15</v>
      </c>
      <c r="B2282" s="194" t="s">
        <v>16</v>
      </c>
      <c r="E2282" s="194" t="s">
        <v>412</v>
      </c>
      <c r="F2282" s="196">
        <v>201704</v>
      </c>
      <c r="H2282" s="194" t="s">
        <v>429</v>
      </c>
      <c r="K2282" s="195">
        <v>201908</v>
      </c>
    </row>
    <row r="2283" spans="1:11" x14ac:dyDescent="0.25">
      <c r="A2283" s="190" t="s">
        <v>912</v>
      </c>
      <c r="J2283" s="195">
        <v>201908</v>
      </c>
      <c r="K2283" s="195">
        <v>201908</v>
      </c>
    </row>
    <row r="2286" spans="1:11" x14ac:dyDescent="0.25">
      <c r="A2286" s="190" t="s">
        <v>913</v>
      </c>
      <c r="D2286" s="191" t="s">
        <v>642</v>
      </c>
      <c r="E2286" s="190" t="s">
        <v>1295</v>
      </c>
    </row>
    <row r="2287" spans="1:11" x14ac:dyDescent="0.25">
      <c r="A2287" s="192" t="s">
        <v>109</v>
      </c>
      <c r="B2287" s="192" t="s">
        <v>110</v>
      </c>
      <c r="D2287" s="188" t="s">
        <v>644</v>
      </c>
      <c r="E2287" s="192" t="s">
        <v>86</v>
      </c>
      <c r="F2287" s="193" t="s">
        <v>645</v>
      </c>
      <c r="G2287" s="192" t="s">
        <v>646</v>
      </c>
      <c r="H2287" s="192" t="s">
        <v>298</v>
      </c>
      <c r="J2287" s="193" t="s">
        <v>647</v>
      </c>
      <c r="K2287" s="193" t="s">
        <v>648</v>
      </c>
    </row>
    <row r="2290" spans="1:11" x14ac:dyDescent="0.25">
      <c r="A2290" s="194" t="s">
        <v>1125</v>
      </c>
      <c r="B2290" s="194" t="s">
        <v>71</v>
      </c>
      <c r="D2290" s="194" t="s">
        <v>813</v>
      </c>
      <c r="H2290" s="194" t="s">
        <v>1364</v>
      </c>
      <c r="J2290" s="195">
        <v>69960</v>
      </c>
    </row>
    <row r="2291" spans="1:11" x14ac:dyDescent="0.25">
      <c r="A2291" s="194" t="s">
        <v>655</v>
      </c>
      <c r="B2291" s="194" t="s">
        <v>120</v>
      </c>
      <c r="E2291" s="194" t="s">
        <v>412</v>
      </c>
      <c r="F2291" s="196">
        <v>1</v>
      </c>
      <c r="H2291" s="194" t="s">
        <v>209</v>
      </c>
      <c r="K2291" s="195">
        <v>69960</v>
      </c>
    </row>
    <row r="2292" spans="1:11" x14ac:dyDescent="0.25">
      <c r="A2292" s="190" t="s">
        <v>915</v>
      </c>
      <c r="J2292" s="195">
        <v>69960</v>
      </c>
      <c r="K2292" s="195">
        <v>69960</v>
      </c>
    </row>
    <row r="2295" spans="1:11" x14ac:dyDescent="0.25">
      <c r="A2295" s="190" t="s">
        <v>916</v>
      </c>
      <c r="D2295" s="191" t="s">
        <v>642</v>
      </c>
      <c r="E2295" s="190" t="s">
        <v>1295</v>
      </c>
    </row>
    <row r="2296" spans="1:11" x14ac:dyDescent="0.25">
      <c r="A2296" s="192" t="s">
        <v>109</v>
      </c>
      <c r="B2296" s="192" t="s">
        <v>110</v>
      </c>
      <c r="D2296" s="188" t="s">
        <v>644</v>
      </c>
      <c r="E2296" s="192" t="s">
        <v>86</v>
      </c>
      <c r="F2296" s="193" t="s">
        <v>645</v>
      </c>
      <c r="G2296" s="192" t="s">
        <v>646</v>
      </c>
      <c r="H2296" s="192" t="s">
        <v>298</v>
      </c>
      <c r="J2296" s="193" t="s">
        <v>647</v>
      </c>
      <c r="K2296" s="193" t="s">
        <v>648</v>
      </c>
    </row>
    <row r="2299" spans="1:11" x14ac:dyDescent="0.25">
      <c r="A2299" s="194" t="s">
        <v>36</v>
      </c>
      <c r="B2299" s="194" t="s">
        <v>37</v>
      </c>
      <c r="E2299" s="194" t="s">
        <v>443</v>
      </c>
      <c r="F2299" s="196">
        <v>320628</v>
      </c>
      <c r="H2299" s="194" t="s">
        <v>1233</v>
      </c>
      <c r="J2299" s="195">
        <v>204773</v>
      </c>
    </row>
    <row r="2300" spans="1:11" x14ac:dyDescent="0.25">
      <c r="A2300" s="194" t="s">
        <v>655</v>
      </c>
      <c r="B2300" s="194" t="s">
        <v>120</v>
      </c>
      <c r="E2300" s="194" t="s">
        <v>443</v>
      </c>
      <c r="F2300" s="196">
        <v>320628</v>
      </c>
      <c r="H2300" s="194" t="s">
        <v>1233</v>
      </c>
      <c r="K2300" s="195">
        <v>204773</v>
      </c>
    </row>
    <row r="2301" spans="1:11" x14ac:dyDescent="0.25">
      <c r="A2301" s="190" t="s">
        <v>918</v>
      </c>
      <c r="J2301" s="195">
        <v>204773</v>
      </c>
      <c r="K2301" s="195">
        <v>204773</v>
      </c>
    </row>
    <row r="2304" spans="1:11" x14ac:dyDescent="0.25">
      <c r="A2304" s="190" t="s">
        <v>919</v>
      </c>
      <c r="D2304" s="191" t="s">
        <v>663</v>
      </c>
      <c r="E2304" s="190" t="s">
        <v>1295</v>
      </c>
    </row>
    <row r="2305" spans="1:11" x14ac:dyDescent="0.25">
      <c r="A2305" s="192" t="s">
        <v>109</v>
      </c>
      <c r="B2305" s="192" t="s">
        <v>110</v>
      </c>
      <c r="D2305" s="188" t="s">
        <v>644</v>
      </c>
      <c r="E2305" s="192" t="s">
        <v>86</v>
      </c>
      <c r="F2305" s="193" t="s">
        <v>645</v>
      </c>
      <c r="G2305" s="192" t="s">
        <v>646</v>
      </c>
      <c r="H2305" s="192" t="s">
        <v>298</v>
      </c>
      <c r="J2305" s="193" t="s">
        <v>647</v>
      </c>
      <c r="K2305" s="193" t="s">
        <v>648</v>
      </c>
    </row>
    <row r="2308" spans="1:11" x14ac:dyDescent="0.25">
      <c r="A2308" s="194" t="s">
        <v>674</v>
      </c>
      <c r="B2308" s="194" t="s">
        <v>79</v>
      </c>
      <c r="D2308" s="194" t="s">
        <v>667</v>
      </c>
      <c r="H2308" s="194" t="s">
        <v>1365</v>
      </c>
      <c r="K2308" s="195">
        <v>1520</v>
      </c>
    </row>
    <row r="2309" spans="1:11" x14ac:dyDescent="0.25">
      <c r="A2309" s="194" t="s">
        <v>13</v>
      </c>
      <c r="B2309" s="194" t="s">
        <v>14</v>
      </c>
      <c r="F2309" s="196">
        <v>1</v>
      </c>
      <c r="H2309" s="194" t="s">
        <v>1365</v>
      </c>
      <c r="J2309" s="195">
        <v>1520</v>
      </c>
    </row>
    <row r="2310" spans="1:11" x14ac:dyDescent="0.25">
      <c r="A2310" s="194" t="s">
        <v>13</v>
      </c>
      <c r="B2310" s="194" t="s">
        <v>14</v>
      </c>
      <c r="F2310" s="196">
        <v>1</v>
      </c>
      <c r="H2310" s="194" t="s">
        <v>1366</v>
      </c>
      <c r="J2310" s="195">
        <v>2427</v>
      </c>
    </row>
    <row r="2311" spans="1:11" x14ac:dyDescent="0.25">
      <c r="A2311" s="194" t="s">
        <v>674</v>
      </c>
      <c r="B2311" s="194" t="s">
        <v>79</v>
      </c>
      <c r="D2311" s="194" t="s">
        <v>667</v>
      </c>
      <c r="H2311" s="194" t="s">
        <v>1366</v>
      </c>
      <c r="K2311" s="195">
        <v>2427</v>
      </c>
    </row>
    <row r="2312" spans="1:11" x14ac:dyDescent="0.25">
      <c r="A2312" s="190" t="s">
        <v>921</v>
      </c>
      <c r="J2312" s="195">
        <v>3947</v>
      </c>
      <c r="K2312" s="195">
        <v>3947</v>
      </c>
    </row>
    <row r="2314" spans="1:11" x14ac:dyDescent="0.25">
      <c r="A2314" s="189" t="s">
        <v>294</v>
      </c>
      <c r="B2314" s="197" t="s">
        <v>1367</v>
      </c>
      <c r="J2314" s="195">
        <v>142657000</v>
      </c>
      <c r="K2314" s="195">
        <v>142657000</v>
      </c>
    </row>
    <row r="2316" spans="1:11" x14ac:dyDescent="0.25">
      <c r="A2316" s="189" t="s">
        <v>1368</v>
      </c>
      <c r="J2316" s="195">
        <v>4841882460</v>
      </c>
      <c r="K2316" s="195">
        <v>4841882460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1"/>
  <sheetViews>
    <sheetView workbookViewId="0"/>
  </sheetViews>
  <sheetFormatPr baseColWidth="10" defaultRowHeight="15" x14ac:dyDescent="0.25"/>
  <cols>
    <col min="1" max="1" width="9.7109375" style="3" customWidth="1"/>
    <col min="2" max="2" width="7.85546875" style="3" bestFit="1" customWidth="1"/>
    <col min="3" max="3" width="16.28515625" style="3" customWidth="1"/>
    <col min="4" max="5" width="7.85546875" style="3" bestFit="1" customWidth="1"/>
    <col min="6" max="6" width="8.7109375" style="3" bestFit="1" customWidth="1"/>
    <col min="7" max="7" width="9" style="3" customWidth="1"/>
    <col min="8" max="8" width="47.85546875" style="3" bestFit="1" customWidth="1"/>
    <col min="9" max="10" width="8.7109375" style="3" bestFit="1" customWidth="1"/>
    <col min="11" max="11" width="17.85546875" style="3" bestFit="1" customWidth="1"/>
    <col min="12" max="16384" width="11.42578125" style="3"/>
  </cols>
  <sheetData>
    <row r="1" spans="1:11" x14ac:dyDescent="0.25">
      <c r="A1" s="4" t="s">
        <v>0</v>
      </c>
      <c r="C1" s="5" t="s">
        <v>1</v>
      </c>
    </row>
    <row r="2" spans="1:11" x14ac:dyDescent="0.25">
      <c r="A2" s="4" t="s">
        <v>283</v>
      </c>
      <c r="C2" s="5" t="s">
        <v>3</v>
      </c>
    </row>
    <row r="3" spans="1:11" x14ac:dyDescent="0.25">
      <c r="A3" s="4" t="s">
        <v>4</v>
      </c>
      <c r="C3" s="5" t="s">
        <v>5</v>
      </c>
      <c r="K3" s="134"/>
    </row>
    <row r="4" spans="1:11" x14ac:dyDescent="0.25">
      <c r="A4" s="4" t="s">
        <v>7</v>
      </c>
      <c r="C4" s="5" t="s">
        <v>8</v>
      </c>
    </row>
    <row r="6" spans="1:11" ht="22.5" x14ac:dyDescent="0.25">
      <c r="G6" s="177" t="s">
        <v>388</v>
      </c>
    </row>
    <row r="7" spans="1:11" x14ac:dyDescent="0.25">
      <c r="G7" s="178" t="s">
        <v>389</v>
      </c>
    </row>
    <row r="9" spans="1:11" x14ac:dyDescent="0.25">
      <c r="A9" s="175" t="s">
        <v>390</v>
      </c>
    </row>
    <row r="10" spans="1:11" x14ac:dyDescent="0.25">
      <c r="A10" s="175" t="s">
        <v>391</v>
      </c>
    </row>
    <row r="12" spans="1:11" x14ac:dyDescent="0.25">
      <c r="C12" s="4" t="s">
        <v>392</v>
      </c>
      <c r="K12" s="134" t="s">
        <v>393</v>
      </c>
    </row>
    <row r="13" spans="1:11" x14ac:dyDescent="0.25">
      <c r="C13" s="5" t="s">
        <v>394</v>
      </c>
      <c r="K13" s="132">
        <v>500000</v>
      </c>
    </row>
    <row r="14" spans="1:11" ht="15.75" thickBot="1" x14ac:dyDescent="0.3"/>
    <row r="15" spans="1:11" ht="15.75" thickTop="1" x14ac:dyDescent="0.25">
      <c r="K15" s="179">
        <v>500000</v>
      </c>
    </row>
    <row r="17" spans="1:11" x14ac:dyDescent="0.25">
      <c r="A17" s="175" t="s">
        <v>395</v>
      </c>
    </row>
    <row r="19" spans="1:11" x14ac:dyDescent="0.25">
      <c r="C19" s="4" t="s">
        <v>392</v>
      </c>
      <c r="K19" s="134" t="s">
        <v>393</v>
      </c>
    </row>
    <row r="20" spans="1:11" x14ac:dyDescent="0.25">
      <c r="C20" s="5" t="s">
        <v>394</v>
      </c>
      <c r="K20" s="132">
        <v>61582578</v>
      </c>
    </row>
    <row r="21" spans="1:11" ht="15.75" thickBot="1" x14ac:dyDescent="0.3"/>
    <row r="22" spans="1:11" ht="15.75" thickTop="1" x14ac:dyDescent="0.25">
      <c r="K22" s="179">
        <v>61582578</v>
      </c>
    </row>
    <row r="24" spans="1:11" x14ac:dyDescent="0.25">
      <c r="A24" s="175" t="s">
        <v>396</v>
      </c>
    </row>
    <row r="26" spans="1:11" x14ac:dyDescent="0.25">
      <c r="C26" s="4" t="s">
        <v>392</v>
      </c>
      <c r="K26" s="134" t="s">
        <v>393</v>
      </c>
    </row>
    <row r="27" spans="1:11" x14ac:dyDescent="0.25">
      <c r="C27" s="5" t="s">
        <v>394</v>
      </c>
      <c r="K27" s="132">
        <v>1508484</v>
      </c>
    </row>
    <row r="28" spans="1:11" ht="15.75" thickBot="1" x14ac:dyDescent="0.3"/>
    <row r="29" spans="1:11" ht="15.75" thickTop="1" x14ac:dyDescent="0.25">
      <c r="K29" s="179">
        <v>1508484</v>
      </c>
    </row>
    <row r="31" spans="1:11" x14ac:dyDescent="0.25">
      <c r="A31" s="175" t="s">
        <v>397</v>
      </c>
    </row>
    <row r="33" spans="1:11" x14ac:dyDescent="0.25">
      <c r="C33" s="4" t="s">
        <v>392</v>
      </c>
      <c r="K33" s="134" t="s">
        <v>393</v>
      </c>
    </row>
    <row r="34" spans="1:11" x14ac:dyDescent="0.25">
      <c r="C34" s="5" t="s">
        <v>394</v>
      </c>
      <c r="K34" s="132">
        <v>3947</v>
      </c>
    </row>
    <row r="35" spans="1:11" ht="15.75" thickBot="1" x14ac:dyDescent="0.3"/>
    <row r="36" spans="1:11" ht="15.75" thickTop="1" x14ac:dyDescent="0.25">
      <c r="K36" s="179">
        <v>3947</v>
      </c>
    </row>
    <row r="38" spans="1:11" x14ac:dyDescent="0.25">
      <c r="A38" s="175" t="s">
        <v>398</v>
      </c>
    </row>
    <row r="40" spans="1:11" x14ac:dyDescent="0.25">
      <c r="C40" s="4" t="s">
        <v>392</v>
      </c>
      <c r="K40" s="134" t="s">
        <v>393</v>
      </c>
    </row>
    <row r="41" spans="1:11" x14ac:dyDescent="0.25">
      <c r="C41" s="5" t="s">
        <v>394</v>
      </c>
      <c r="K41" s="132">
        <v>136817989</v>
      </c>
    </row>
    <row r="42" spans="1:11" ht="15.75" thickBot="1" x14ac:dyDescent="0.3"/>
    <row r="43" spans="1:11" ht="15.75" thickTop="1" x14ac:dyDescent="0.25">
      <c r="K43" s="179">
        <v>136817989</v>
      </c>
    </row>
    <row r="45" spans="1:11" x14ac:dyDescent="0.25">
      <c r="A45" s="175" t="s">
        <v>399</v>
      </c>
    </row>
    <row r="47" spans="1:11" x14ac:dyDescent="0.25">
      <c r="C47" s="4" t="s">
        <v>392</v>
      </c>
      <c r="K47" s="134" t="s">
        <v>393</v>
      </c>
    </row>
    <row r="48" spans="1:11" x14ac:dyDescent="0.25">
      <c r="C48" s="5" t="s">
        <v>394</v>
      </c>
      <c r="K48" s="132">
        <v>51087</v>
      </c>
    </row>
    <row r="49" spans="1:11" ht="15.75" thickBot="1" x14ac:dyDescent="0.3"/>
    <row r="50" spans="1:11" ht="15.75" thickTop="1" x14ac:dyDescent="0.25">
      <c r="K50" s="179">
        <v>51087</v>
      </c>
    </row>
    <row r="52" spans="1:11" x14ac:dyDescent="0.25">
      <c r="A52" s="175" t="s">
        <v>400</v>
      </c>
    </row>
    <row r="54" spans="1:11" x14ac:dyDescent="0.25">
      <c r="C54" s="4" t="s">
        <v>392</v>
      </c>
      <c r="K54" s="134" t="s">
        <v>393</v>
      </c>
    </row>
    <row r="55" spans="1:11" x14ac:dyDescent="0.25">
      <c r="C55" s="5" t="s">
        <v>394</v>
      </c>
      <c r="K55" s="132">
        <v>3841</v>
      </c>
    </row>
    <row r="56" spans="1:11" ht="15.75" thickBot="1" x14ac:dyDescent="0.3"/>
    <row r="57" spans="1:11" ht="15.75" thickTop="1" x14ac:dyDescent="0.25">
      <c r="K57" s="179">
        <v>3841</v>
      </c>
    </row>
    <row r="59" spans="1:11" x14ac:dyDescent="0.25">
      <c r="A59" s="175" t="s">
        <v>401</v>
      </c>
    </row>
    <row r="61" spans="1:11" x14ac:dyDescent="0.25">
      <c r="K61" s="134" t="s">
        <v>393</v>
      </c>
    </row>
    <row r="62" spans="1:11" x14ac:dyDescent="0.25">
      <c r="A62" s="174" t="s">
        <v>402</v>
      </c>
      <c r="C62" s="175" t="s">
        <v>403</v>
      </c>
    </row>
    <row r="64" spans="1:11" ht="15.75" thickBot="1" x14ac:dyDescent="0.3">
      <c r="A64" s="180" t="s">
        <v>404</v>
      </c>
      <c r="C64" s="180" t="s">
        <v>405</v>
      </c>
    </row>
    <row r="65" spans="1:11" ht="15.75" thickTop="1" x14ac:dyDescent="0.25"/>
    <row r="66" spans="1:11" x14ac:dyDescent="0.25">
      <c r="A66" s="4" t="s">
        <v>86</v>
      </c>
      <c r="B66" s="4" t="s">
        <v>406</v>
      </c>
      <c r="C66" s="4" t="s">
        <v>86</v>
      </c>
      <c r="D66" s="134" t="s">
        <v>406</v>
      </c>
      <c r="E66" s="134" t="s">
        <v>407</v>
      </c>
      <c r="F66" s="4" t="s">
        <v>408</v>
      </c>
      <c r="G66" s="4" t="s">
        <v>409</v>
      </c>
      <c r="I66" s="134" t="s">
        <v>410</v>
      </c>
      <c r="J66" s="134" t="s">
        <v>411</v>
      </c>
      <c r="K66" s="134" t="s">
        <v>393</v>
      </c>
    </row>
    <row r="68" spans="1:11" x14ac:dyDescent="0.25">
      <c r="A68" s="5" t="s">
        <v>412</v>
      </c>
      <c r="C68" s="181">
        <v>201703</v>
      </c>
      <c r="D68" s="5" t="s">
        <v>108</v>
      </c>
      <c r="E68" s="133">
        <v>68</v>
      </c>
      <c r="F68" s="182">
        <v>42759</v>
      </c>
      <c r="G68" s="182">
        <v>42759</v>
      </c>
      <c r="H68" s="5" t="s">
        <v>413</v>
      </c>
      <c r="I68" s="132">
        <v>0</v>
      </c>
      <c r="J68" s="132">
        <v>60000</v>
      </c>
    </row>
    <row r="69" spans="1:11" x14ac:dyDescent="0.25">
      <c r="A69" s="5" t="s">
        <v>412</v>
      </c>
      <c r="C69" s="181">
        <v>201703</v>
      </c>
      <c r="D69" s="5" t="s">
        <v>108</v>
      </c>
      <c r="E69" s="133">
        <v>68</v>
      </c>
      <c r="F69" s="182">
        <v>42759</v>
      </c>
      <c r="G69" s="182">
        <v>42759</v>
      </c>
      <c r="H69" s="5" t="s">
        <v>250</v>
      </c>
      <c r="I69" s="132">
        <v>46009</v>
      </c>
      <c r="J69" s="132">
        <v>0</v>
      </c>
    </row>
    <row r="70" spans="1:11" x14ac:dyDescent="0.25">
      <c r="A70" s="5" t="s">
        <v>412</v>
      </c>
      <c r="C70" s="181">
        <v>201703</v>
      </c>
      <c r="D70" s="5" t="s">
        <v>108</v>
      </c>
      <c r="E70" s="133">
        <v>67</v>
      </c>
      <c r="F70" s="182">
        <v>42759</v>
      </c>
      <c r="G70" s="182">
        <v>42759</v>
      </c>
      <c r="H70" s="5" t="s">
        <v>413</v>
      </c>
      <c r="I70" s="132">
        <v>60000</v>
      </c>
      <c r="J70" s="132">
        <v>0</v>
      </c>
      <c r="K70" s="132">
        <v>46009</v>
      </c>
    </row>
    <row r="71" spans="1:11" x14ac:dyDescent="0.25">
      <c r="A71" s="5" t="s">
        <v>412</v>
      </c>
      <c r="C71" s="181">
        <v>201716</v>
      </c>
      <c r="D71" s="5" t="s">
        <v>108</v>
      </c>
      <c r="E71" s="133">
        <v>31</v>
      </c>
      <c r="F71" s="182">
        <v>42781</v>
      </c>
      <c r="G71" s="182">
        <v>42781</v>
      </c>
      <c r="H71" s="5" t="s">
        <v>261</v>
      </c>
      <c r="I71" s="132">
        <v>64240</v>
      </c>
      <c r="J71" s="132">
        <v>0</v>
      </c>
      <c r="K71" s="132">
        <v>64240</v>
      </c>
    </row>
    <row r="73" spans="1:11" x14ac:dyDescent="0.25">
      <c r="I73" s="183">
        <v>170249</v>
      </c>
      <c r="J73" s="183">
        <v>60000</v>
      </c>
      <c r="K73" s="183">
        <v>110249</v>
      </c>
    </row>
    <row r="74" spans="1:11" x14ac:dyDescent="0.25">
      <c r="A74" s="174" t="s">
        <v>414</v>
      </c>
      <c r="C74" s="175" t="s">
        <v>415</v>
      </c>
    </row>
    <row r="76" spans="1:11" ht="15.75" thickBot="1" x14ac:dyDescent="0.3">
      <c r="A76" s="180" t="s">
        <v>404</v>
      </c>
      <c r="C76" s="180" t="s">
        <v>405</v>
      </c>
    </row>
    <row r="77" spans="1:11" ht="15.75" thickTop="1" x14ac:dyDescent="0.25"/>
    <row r="78" spans="1:11" x14ac:dyDescent="0.25">
      <c r="A78" s="4" t="s">
        <v>86</v>
      </c>
      <c r="B78" s="4" t="s">
        <v>406</v>
      </c>
      <c r="D78" s="4" t="s">
        <v>86</v>
      </c>
      <c r="E78" s="134" t="s">
        <v>406</v>
      </c>
      <c r="F78" s="134" t="s">
        <v>407</v>
      </c>
      <c r="G78" s="4" t="s">
        <v>408</v>
      </c>
      <c r="H78" s="4" t="s">
        <v>409</v>
      </c>
      <c r="I78" s="134" t="s">
        <v>410</v>
      </c>
      <c r="J78" s="134" t="s">
        <v>411</v>
      </c>
      <c r="K78" s="134" t="s">
        <v>393</v>
      </c>
    </row>
    <row r="80" spans="1:11" x14ac:dyDescent="0.25">
      <c r="A80" s="5" t="s">
        <v>412</v>
      </c>
      <c r="C80" s="181">
        <v>201709</v>
      </c>
      <c r="D80" s="5" t="s">
        <v>108</v>
      </c>
      <c r="E80" s="133">
        <v>116</v>
      </c>
      <c r="F80" s="182">
        <v>42765</v>
      </c>
      <c r="G80" s="182">
        <v>42765</v>
      </c>
      <c r="H80" s="5" t="s">
        <v>238</v>
      </c>
      <c r="I80" s="132">
        <v>60000</v>
      </c>
      <c r="J80" s="132">
        <v>0</v>
      </c>
      <c r="K80" s="132">
        <v>60000</v>
      </c>
    </row>
    <row r="82" spans="1:11" x14ac:dyDescent="0.25">
      <c r="I82" s="183">
        <v>60000</v>
      </c>
      <c r="J82" s="183">
        <v>0</v>
      </c>
      <c r="K82" s="183">
        <v>60000</v>
      </c>
    </row>
    <row r="83" spans="1:11" x14ac:dyDescent="0.25">
      <c r="A83" s="174" t="s">
        <v>416</v>
      </c>
      <c r="C83" s="175" t="s">
        <v>417</v>
      </c>
    </row>
    <row r="85" spans="1:11" ht="15.75" thickBot="1" x14ac:dyDescent="0.3">
      <c r="A85" s="180" t="s">
        <v>404</v>
      </c>
      <c r="C85" s="180" t="s">
        <v>405</v>
      </c>
    </row>
    <row r="86" spans="1:11" ht="15.75" thickTop="1" x14ac:dyDescent="0.25"/>
    <row r="87" spans="1:11" x14ac:dyDescent="0.25">
      <c r="A87" s="4" t="s">
        <v>86</v>
      </c>
      <c r="B87" s="4" t="s">
        <v>406</v>
      </c>
      <c r="D87" s="4" t="s">
        <v>86</v>
      </c>
      <c r="E87" s="134" t="s">
        <v>406</v>
      </c>
      <c r="F87" s="134" t="s">
        <v>407</v>
      </c>
      <c r="G87" s="4" t="s">
        <v>408</v>
      </c>
      <c r="H87" s="4" t="s">
        <v>409</v>
      </c>
      <c r="I87" s="134" t="s">
        <v>410</v>
      </c>
      <c r="J87" s="134" t="s">
        <v>411</v>
      </c>
      <c r="K87" s="134" t="s">
        <v>393</v>
      </c>
    </row>
    <row r="89" spans="1:11" x14ac:dyDescent="0.25">
      <c r="A89" s="5" t="s">
        <v>412</v>
      </c>
      <c r="C89" s="181">
        <v>201605</v>
      </c>
      <c r="D89" s="5" t="s">
        <v>108</v>
      </c>
      <c r="E89" s="133">
        <v>99</v>
      </c>
      <c r="F89" s="182">
        <v>42394</v>
      </c>
      <c r="G89" s="182">
        <v>42396</v>
      </c>
      <c r="H89" s="5" t="s">
        <v>128</v>
      </c>
      <c r="I89" s="132">
        <v>0</v>
      </c>
      <c r="J89" s="132">
        <v>399300</v>
      </c>
    </row>
    <row r="90" spans="1:11" x14ac:dyDescent="0.25">
      <c r="A90" s="5" t="s">
        <v>412</v>
      </c>
      <c r="C90" s="181">
        <v>201605</v>
      </c>
      <c r="D90" s="5" t="s">
        <v>108</v>
      </c>
      <c r="E90" s="133">
        <v>67</v>
      </c>
      <c r="F90" s="182">
        <v>42396</v>
      </c>
      <c r="G90" s="182">
        <v>42396</v>
      </c>
      <c r="H90" s="5" t="s">
        <v>418</v>
      </c>
      <c r="I90" s="132">
        <v>400000</v>
      </c>
      <c r="J90" s="132">
        <v>0</v>
      </c>
    </row>
    <row r="91" spans="1:11" x14ac:dyDescent="0.25">
      <c r="A91" s="5" t="s">
        <v>412</v>
      </c>
      <c r="C91" s="181">
        <v>201605</v>
      </c>
      <c r="D91" s="5" t="s">
        <v>108</v>
      </c>
      <c r="E91" s="133">
        <v>111</v>
      </c>
      <c r="F91" s="182">
        <v>42613</v>
      </c>
      <c r="G91" s="182">
        <v>42613</v>
      </c>
      <c r="H91" s="5" t="s">
        <v>419</v>
      </c>
      <c r="I91" s="132">
        <v>0</v>
      </c>
      <c r="J91" s="132">
        <v>65</v>
      </c>
      <c r="K91" s="132">
        <v>635</v>
      </c>
    </row>
    <row r="93" spans="1:11" x14ac:dyDescent="0.25">
      <c r="I93" s="183">
        <v>400000</v>
      </c>
      <c r="J93" s="183">
        <v>399365</v>
      </c>
      <c r="K93" s="183">
        <v>635</v>
      </c>
    </row>
    <row r="94" spans="1:11" x14ac:dyDescent="0.25">
      <c r="A94" s="174" t="s">
        <v>420</v>
      </c>
      <c r="C94" s="175" t="s">
        <v>421</v>
      </c>
    </row>
    <row r="96" spans="1:11" ht="15.75" thickBot="1" x14ac:dyDescent="0.3">
      <c r="A96" s="180" t="s">
        <v>404</v>
      </c>
      <c r="C96" s="180" t="s">
        <v>405</v>
      </c>
    </row>
    <row r="97" spans="1:11" ht="15.75" thickTop="1" x14ac:dyDescent="0.25"/>
    <row r="98" spans="1:11" x14ac:dyDescent="0.25">
      <c r="A98" s="4" t="s">
        <v>86</v>
      </c>
      <c r="B98" s="4" t="s">
        <v>406</v>
      </c>
      <c r="D98" s="4" t="s">
        <v>86</v>
      </c>
      <c r="E98" s="134" t="s">
        <v>406</v>
      </c>
      <c r="F98" s="134" t="s">
        <v>407</v>
      </c>
      <c r="G98" s="4" t="s">
        <v>408</v>
      </c>
      <c r="H98" s="4" t="s">
        <v>409</v>
      </c>
      <c r="I98" s="134" t="s">
        <v>410</v>
      </c>
      <c r="J98" s="134" t="s">
        <v>411</v>
      </c>
      <c r="K98" s="134" t="s">
        <v>393</v>
      </c>
    </row>
    <row r="100" spans="1:11" x14ac:dyDescent="0.25">
      <c r="A100" s="5" t="s">
        <v>412</v>
      </c>
      <c r="C100" s="181">
        <v>201604</v>
      </c>
      <c r="D100" s="5" t="s">
        <v>108</v>
      </c>
      <c r="E100" s="133">
        <v>57</v>
      </c>
      <c r="F100" s="182">
        <v>42394</v>
      </c>
      <c r="G100" s="182">
        <v>42394</v>
      </c>
      <c r="H100" s="5" t="s">
        <v>422</v>
      </c>
      <c r="I100" s="132">
        <v>200000</v>
      </c>
      <c r="J100" s="132">
        <v>0</v>
      </c>
    </row>
    <row r="101" spans="1:11" x14ac:dyDescent="0.25">
      <c r="A101" s="5" t="s">
        <v>412</v>
      </c>
      <c r="C101" s="181">
        <v>201604</v>
      </c>
      <c r="D101" s="5" t="s">
        <v>108</v>
      </c>
      <c r="E101" s="133">
        <v>98</v>
      </c>
      <c r="F101" s="182">
        <v>42394</v>
      </c>
      <c r="G101" s="182">
        <v>42384</v>
      </c>
      <c r="H101" s="5" t="s">
        <v>423</v>
      </c>
      <c r="I101" s="132">
        <v>0</v>
      </c>
      <c r="J101" s="132">
        <v>200020</v>
      </c>
      <c r="K101" s="132">
        <v>-20</v>
      </c>
    </row>
    <row r="102" spans="1:11" x14ac:dyDescent="0.25">
      <c r="A102" s="5" t="s">
        <v>412</v>
      </c>
      <c r="C102" s="181">
        <v>201616</v>
      </c>
      <c r="D102" s="5" t="s">
        <v>108</v>
      </c>
      <c r="E102" s="133">
        <v>51</v>
      </c>
      <c r="F102" s="182">
        <v>42479</v>
      </c>
      <c r="G102" s="182">
        <v>42479</v>
      </c>
      <c r="H102" s="5" t="s">
        <v>424</v>
      </c>
      <c r="I102" s="132">
        <v>200000</v>
      </c>
      <c r="J102" s="132">
        <v>0</v>
      </c>
    </row>
    <row r="103" spans="1:11" x14ac:dyDescent="0.25">
      <c r="A103" s="5" t="s">
        <v>412</v>
      </c>
      <c r="C103" s="181">
        <v>201616</v>
      </c>
      <c r="D103" s="5" t="s">
        <v>108</v>
      </c>
      <c r="E103" s="133">
        <v>85</v>
      </c>
      <c r="F103" s="182">
        <v>42479</v>
      </c>
      <c r="G103" s="182">
        <v>42479</v>
      </c>
      <c r="H103" s="5" t="s">
        <v>425</v>
      </c>
      <c r="I103" s="132">
        <v>0</v>
      </c>
      <c r="J103" s="132">
        <v>185194</v>
      </c>
      <c r="K103" s="132">
        <v>14806</v>
      </c>
    </row>
    <row r="104" spans="1:11" x14ac:dyDescent="0.25">
      <c r="A104" s="5" t="s">
        <v>412</v>
      </c>
      <c r="C104" s="181">
        <v>201625</v>
      </c>
      <c r="D104" s="5" t="s">
        <v>108</v>
      </c>
      <c r="E104" s="133">
        <v>25</v>
      </c>
      <c r="F104" s="182">
        <v>42531</v>
      </c>
      <c r="G104" s="182">
        <v>42531</v>
      </c>
      <c r="H104" s="5" t="s">
        <v>426</v>
      </c>
      <c r="I104" s="132">
        <v>200000</v>
      </c>
      <c r="J104" s="132">
        <v>0</v>
      </c>
    </row>
    <row r="105" spans="1:11" x14ac:dyDescent="0.25">
      <c r="A105" s="5" t="s">
        <v>412</v>
      </c>
      <c r="C105" s="181">
        <v>201625</v>
      </c>
      <c r="D105" s="5" t="s">
        <v>108</v>
      </c>
      <c r="E105" s="133">
        <v>68</v>
      </c>
      <c r="F105" s="182">
        <v>42718</v>
      </c>
      <c r="G105" s="182">
        <v>42718</v>
      </c>
      <c r="H105" s="5" t="s">
        <v>427</v>
      </c>
      <c r="I105" s="132">
        <v>0</v>
      </c>
      <c r="J105" s="132">
        <v>17435</v>
      </c>
    </row>
    <row r="106" spans="1:11" x14ac:dyDescent="0.25">
      <c r="A106" s="5" t="s">
        <v>412</v>
      </c>
      <c r="C106" s="181">
        <v>201625</v>
      </c>
      <c r="D106" s="5" t="s">
        <v>108</v>
      </c>
      <c r="E106" s="133">
        <v>68</v>
      </c>
      <c r="F106" s="182">
        <v>42718</v>
      </c>
      <c r="G106" s="182">
        <v>42718</v>
      </c>
      <c r="H106" s="5" t="s">
        <v>427</v>
      </c>
      <c r="I106" s="132">
        <v>16755</v>
      </c>
      <c r="J106" s="132">
        <v>0</v>
      </c>
      <c r="K106" s="132">
        <v>199320</v>
      </c>
    </row>
    <row r="107" spans="1:11" x14ac:dyDescent="0.25">
      <c r="A107" s="5" t="s">
        <v>412</v>
      </c>
      <c r="C107" s="181">
        <v>201643</v>
      </c>
      <c r="D107" s="5" t="s">
        <v>108</v>
      </c>
      <c r="E107" s="133">
        <v>52</v>
      </c>
      <c r="F107" s="182">
        <v>42662</v>
      </c>
      <c r="G107" s="182">
        <v>42662</v>
      </c>
      <c r="H107" s="5" t="s">
        <v>428</v>
      </c>
      <c r="I107" s="132">
        <v>200000</v>
      </c>
      <c r="J107" s="132">
        <v>0</v>
      </c>
    </row>
    <row r="108" spans="1:11" x14ac:dyDescent="0.25">
      <c r="A108" s="5" t="s">
        <v>412</v>
      </c>
      <c r="C108" s="181">
        <v>201643</v>
      </c>
      <c r="D108" s="5" t="s">
        <v>108</v>
      </c>
      <c r="E108" s="133">
        <v>117</v>
      </c>
      <c r="F108" s="182">
        <v>42674</v>
      </c>
      <c r="G108" s="182">
        <v>42674</v>
      </c>
      <c r="H108" s="5" t="s">
        <v>428</v>
      </c>
      <c r="I108" s="132">
        <v>0</v>
      </c>
      <c r="J108" s="132">
        <v>182565</v>
      </c>
    </row>
    <row r="109" spans="1:11" x14ac:dyDescent="0.25">
      <c r="A109" s="5" t="s">
        <v>412</v>
      </c>
      <c r="C109" s="181">
        <v>201643</v>
      </c>
      <c r="D109" s="5" t="s">
        <v>108</v>
      </c>
      <c r="E109" s="133">
        <v>78</v>
      </c>
      <c r="F109" s="182">
        <v>42696</v>
      </c>
      <c r="G109" s="182">
        <v>42696</v>
      </c>
      <c r="H109" s="5" t="s">
        <v>428</v>
      </c>
      <c r="I109" s="132">
        <v>0</v>
      </c>
      <c r="J109" s="132">
        <v>200000</v>
      </c>
    </row>
    <row r="110" spans="1:11" x14ac:dyDescent="0.25">
      <c r="A110" s="5" t="s">
        <v>412</v>
      </c>
      <c r="C110" s="181">
        <v>201643</v>
      </c>
      <c r="D110" s="5" t="s">
        <v>108</v>
      </c>
      <c r="E110" s="133">
        <v>78</v>
      </c>
      <c r="F110" s="182">
        <v>42696</v>
      </c>
      <c r="G110" s="182">
        <v>42696</v>
      </c>
      <c r="H110" s="5" t="s">
        <v>428</v>
      </c>
      <c r="I110" s="132">
        <v>0</v>
      </c>
      <c r="J110" s="132">
        <v>16755</v>
      </c>
      <c r="K110" s="132">
        <v>-199320</v>
      </c>
    </row>
    <row r="111" spans="1:11" x14ac:dyDescent="0.25">
      <c r="A111" s="5" t="s">
        <v>412</v>
      </c>
      <c r="C111" s="181">
        <v>201704</v>
      </c>
      <c r="D111" s="5" t="s">
        <v>108</v>
      </c>
      <c r="E111" s="133">
        <v>69</v>
      </c>
      <c r="F111" s="182">
        <v>42759</v>
      </c>
      <c r="G111" s="182">
        <v>42759</v>
      </c>
      <c r="H111" s="5" t="s">
        <v>251</v>
      </c>
      <c r="I111" s="132">
        <v>200000</v>
      </c>
      <c r="J111" s="132">
        <v>0</v>
      </c>
    </row>
    <row r="112" spans="1:11" x14ac:dyDescent="0.25">
      <c r="A112" s="5" t="s">
        <v>412</v>
      </c>
      <c r="C112" s="181">
        <v>201704</v>
      </c>
      <c r="D112" s="5" t="s">
        <v>219</v>
      </c>
      <c r="E112" s="133">
        <v>71</v>
      </c>
      <c r="F112" s="182">
        <v>42794</v>
      </c>
      <c r="G112" s="182">
        <v>42752</v>
      </c>
      <c r="H112" s="5" t="s">
        <v>429</v>
      </c>
      <c r="I112" s="132">
        <v>0</v>
      </c>
      <c r="J112" s="132">
        <v>201908</v>
      </c>
      <c r="K112" s="132">
        <v>-1908</v>
      </c>
    </row>
    <row r="113" spans="1:11" x14ac:dyDescent="0.25">
      <c r="A113" s="5" t="s">
        <v>412</v>
      </c>
      <c r="C113" s="181">
        <v>2160902</v>
      </c>
      <c r="D113" s="5" t="s">
        <v>108</v>
      </c>
      <c r="E113" s="133">
        <v>101</v>
      </c>
      <c r="F113" s="182">
        <v>42616</v>
      </c>
      <c r="G113" s="182">
        <v>42643</v>
      </c>
      <c r="H113" s="5" t="s">
        <v>430</v>
      </c>
      <c r="I113" s="132">
        <v>0</v>
      </c>
      <c r="J113" s="132">
        <v>197340</v>
      </c>
    </row>
    <row r="114" spans="1:11" x14ac:dyDescent="0.25">
      <c r="A114" s="5" t="s">
        <v>412</v>
      </c>
      <c r="C114" s="181">
        <v>2160902</v>
      </c>
      <c r="D114" s="5" t="s">
        <v>108</v>
      </c>
      <c r="E114" s="133">
        <v>100</v>
      </c>
      <c r="F114" s="182">
        <v>42643</v>
      </c>
      <c r="G114" s="182">
        <v>42642</v>
      </c>
      <c r="H114" s="5" t="s">
        <v>430</v>
      </c>
      <c r="I114" s="132">
        <v>200000</v>
      </c>
      <c r="J114" s="132">
        <v>0</v>
      </c>
      <c r="K114" s="132">
        <v>2660</v>
      </c>
    </row>
    <row r="115" spans="1:11" x14ac:dyDescent="0.25">
      <c r="A115" s="5" t="s">
        <v>412</v>
      </c>
      <c r="C115" s="181">
        <v>20160902</v>
      </c>
      <c r="D115" s="5" t="s">
        <v>108</v>
      </c>
      <c r="E115" s="133">
        <v>68</v>
      </c>
      <c r="F115" s="182">
        <v>42718</v>
      </c>
      <c r="G115" s="182">
        <v>42718</v>
      </c>
      <c r="H115" s="5" t="s">
        <v>431</v>
      </c>
      <c r="I115" s="132">
        <v>0</v>
      </c>
      <c r="J115" s="132">
        <v>2660</v>
      </c>
      <c r="K115" s="132">
        <v>-2660</v>
      </c>
    </row>
    <row r="117" spans="1:11" x14ac:dyDescent="0.25">
      <c r="I117" s="183">
        <v>1216755</v>
      </c>
      <c r="J117" s="183">
        <v>1203877</v>
      </c>
      <c r="K117" s="183">
        <v>12878</v>
      </c>
    </row>
    <row r="118" spans="1:11" x14ac:dyDescent="0.25">
      <c r="A118" s="174" t="s">
        <v>432</v>
      </c>
      <c r="C118" s="175" t="s">
        <v>433</v>
      </c>
    </row>
    <row r="120" spans="1:11" ht="15.75" thickBot="1" x14ac:dyDescent="0.3">
      <c r="A120" s="180" t="s">
        <v>404</v>
      </c>
      <c r="C120" s="180" t="s">
        <v>405</v>
      </c>
    </row>
    <row r="121" spans="1:11" ht="15.75" thickTop="1" x14ac:dyDescent="0.25"/>
    <row r="122" spans="1:11" x14ac:dyDescent="0.25">
      <c r="A122" s="4" t="s">
        <v>86</v>
      </c>
      <c r="B122" s="4" t="s">
        <v>406</v>
      </c>
      <c r="D122" s="4" t="s">
        <v>86</v>
      </c>
      <c r="E122" s="134" t="s">
        <v>406</v>
      </c>
      <c r="F122" s="134" t="s">
        <v>407</v>
      </c>
      <c r="G122" s="4" t="s">
        <v>408</v>
      </c>
      <c r="H122" s="4" t="s">
        <v>409</v>
      </c>
      <c r="I122" s="134" t="s">
        <v>410</v>
      </c>
      <c r="J122" s="134" t="s">
        <v>411</v>
      </c>
      <c r="K122" s="134" t="s">
        <v>393</v>
      </c>
    </row>
    <row r="124" spans="1:11" x14ac:dyDescent="0.25">
      <c r="A124" s="5" t="s">
        <v>412</v>
      </c>
      <c r="C124" s="181">
        <v>201502</v>
      </c>
      <c r="D124" s="5" t="s">
        <v>434</v>
      </c>
      <c r="E124" s="133">
        <v>29</v>
      </c>
      <c r="F124" s="182">
        <v>42382</v>
      </c>
      <c r="H124" s="5" t="s">
        <v>435</v>
      </c>
      <c r="I124" s="132">
        <v>0</v>
      </c>
      <c r="J124" s="132">
        <v>3839</v>
      </c>
      <c r="K124" s="132">
        <v>-3839</v>
      </c>
    </row>
    <row r="125" spans="1:11" x14ac:dyDescent="0.25">
      <c r="A125" s="5" t="s">
        <v>412</v>
      </c>
      <c r="C125" s="181">
        <v>201503</v>
      </c>
      <c r="D125" s="5" t="s">
        <v>434</v>
      </c>
      <c r="E125" s="133">
        <v>42</v>
      </c>
      <c r="F125" s="182">
        <v>42389</v>
      </c>
      <c r="G125" s="182">
        <v>42389</v>
      </c>
      <c r="H125" s="5" t="s">
        <v>436</v>
      </c>
      <c r="I125" s="132">
        <v>0</v>
      </c>
      <c r="J125" s="132">
        <v>24440</v>
      </c>
      <c r="K125" s="132">
        <v>-24440</v>
      </c>
    </row>
    <row r="126" spans="1:11" x14ac:dyDescent="0.25">
      <c r="A126" s="5" t="s">
        <v>412</v>
      </c>
      <c r="C126" s="181">
        <v>201602</v>
      </c>
      <c r="F126" s="182">
        <v>42369</v>
      </c>
      <c r="G126" s="182">
        <v>42369</v>
      </c>
      <c r="H126" s="5" t="s">
        <v>437</v>
      </c>
      <c r="I126" s="132">
        <v>3839</v>
      </c>
      <c r="J126" s="132">
        <v>0</v>
      </c>
      <c r="K126" s="132">
        <v>3839</v>
      </c>
    </row>
    <row r="127" spans="1:11" x14ac:dyDescent="0.25">
      <c r="A127" s="5" t="s">
        <v>412</v>
      </c>
      <c r="C127" s="181">
        <v>201603</v>
      </c>
      <c r="F127" s="182">
        <v>42369</v>
      </c>
      <c r="G127" s="182">
        <v>42369</v>
      </c>
      <c r="H127" s="5" t="s">
        <v>437</v>
      </c>
      <c r="I127" s="132">
        <v>24440</v>
      </c>
      <c r="J127" s="132">
        <v>0</v>
      </c>
      <c r="K127" s="132">
        <v>24440</v>
      </c>
    </row>
    <row r="129" spans="1:11" x14ac:dyDescent="0.25">
      <c r="I129" s="183">
        <v>28279</v>
      </c>
      <c r="J129" s="183">
        <v>28279</v>
      </c>
      <c r="K129" s="183">
        <v>0</v>
      </c>
    </row>
    <row r="130" spans="1:11" x14ac:dyDescent="0.25">
      <c r="A130" s="174" t="s">
        <v>343</v>
      </c>
      <c r="C130" s="175" t="s">
        <v>344</v>
      </c>
    </row>
    <row r="132" spans="1:11" ht="15.75" thickBot="1" x14ac:dyDescent="0.3">
      <c r="A132" s="180" t="s">
        <v>404</v>
      </c>
      <c r="C132" s="180" t="s">
        <v>405</v>
      </c>
    </row>
    <row r="133" spans="1:11" ht="15.75" thickTop="1" x14ac:dyDescent="0.25"/>
    <row r="134" spans="1:11" x14ac:dyDescent="0.25">
      <c r="A134" s="4" t="s">
        <v>86</v>
      </c>
      <c r="B134" s="4" t="s">
        <v>406</v>
      </c>
      <c r="D134" s="4" t="s">
        <v>86</v>
      </c>
      <c r="E134" s="134" t="s">
        <v>406</v>
      </c>
      <c r="F134" s="134" t="s">
        <v>407</v>
      </c>
      <c r="G134" s="4" t="s">
        <v>408</v>
      </c>
      <c r="H134" s="4" t="s">
        <v>409</v>
      </c>
      <c r="I134" s="134" t="s">
        <v>410</v>
      </c>
      <c r="J134" s="134" t="s">
        <v>411</v>
      </c>
      <c r="K134" s="134" t="s">
        <v>393</v>
      </c>
    </row>
    <row r="136" spans="1:11" x14ac:dyDescent="0.25">
      <c r="A136" s="5" t="s">
        <v>412</v>
      </c>
      <c r="C136" s="181">
        <v>201711</v>
      </c>
      <c r="D136" s="5" t="s">
        <v>108</v>
      </c>
      <c r="E136" s="133">
        <v>130</v>
      </c>
      <c r="F136" s="182">
        <v>42766</v>
      </c>
      <c r="G136" s="182">
        <v>42766</v>
      </c>
      <c r="H136" s="5" t="s">
        <v>244</v>
      </c>
      <c r="I136" s="132">
        <v>4000000</v>
      </c>
      <c r="J136" s="132">
        <v>0</v>
      </c>
      <c r="K136" s="132">
        <v>4000000</v>
      </c>
    </row>
    <row r="137" spans="1:11" x14ac:dyDescent="0.25">
      <c r="A137" s="5" t="s">
        <v>412</v>
      </c>
      <c r="C137" s="181">
        <v>201712</v>
      </c>
      <c r="D137" s="5" t="s">
        <v>108</v>
      </c>
      <c r="E137" s="133">
        <v>131</v>
      </c>
      <c r="F137" s="182">
        <v>42766</v>
      </c>
      <c r="G137" s="182">
        <v>42766</v>
      </c>
      <c r="H137" s="5" t="s">
        <v>245</v>
      </c>
      <c r="I137" s="132">
        <v>6866944</v>
      </c>
      <c r="J137" s="132">
        <v>0</v>
      </c>
    </row>
    <row r="138" spans="1:11" x14ac:dyDescent="0.25">
      <c r="A138" s="5" t="s">
        <v>412</v>
      </c>
      <c r="C138" s="181">
        <v>201712</v>
      </c>
      <c r="D138" s="5" t="s">
        <v>219</v>
      </c>
      <c r="E138" s="133">
        <v>56</v>
      </c>
      <c r="F138" s="182">
        <v>42794</v>
      </c>
      <c r="H138" s="5" t="s">
        <v>438</v>
      </c>
      <c r="I138" s="132">
        <v>0</v>
      </c>
      <c r="J138" s="132">
        <v>6837652</v>
      </c>
      <c r="K138" s="132">
        <v>29292</v>
      </c>
    </row>
    <row r="139" spans="1:11" x14ac:dyDescent="0.25">
      <c r="A139" s="5" t="s">
        <v>412</v>
      </c>
      <c r="C139" s="181">
        <v>201715</v>
      </c>
      <c r="D139" s="5" t="s">
        <v>108</v>
      </c>
      <c r="E139" s="133">
        <v>30</v>
      </c>
      <c r="F139" s="182">
        <v>42781</v>
      </c>
      <c r="G139" s="182">
        <v>42781</v>
      </c>
      <c r="H139" s="5" t="s">
        <v>260</v>
      </c>
      <c r="I139" s="132">
        <v>11070000</v>
      </c>
      <c r="J139" s="132">
        <v>0</v>
      </c>
      <c r="K139" s="132">
        <v>11070000</v>
      </c>
    </row>
    <row r="140" spans="1:11" x14ac:dyDescent="0.25">
      <c r="A140" s="5" t="s">
        <v>412</v>
      </c>
      <c r="C140" s="181">
        <v>201717</v>
      </c>
      <c r="D140" s="5" t="s">
        <v>108</v>
      </c>
      <c r="E140" s="133">
        <v>32</v>
      </c>
      <c r="F140" s="182">
        <v>42781</v>
      </c>
      <c r="G140" s="182">
        <v>42781</v>
      </c>
      <c r="H140" s="5" t="s">
        <v>262</v>
      </c>
      <c r="I140" s="132">
        <v>10000000</v>
      </c>
      <c r="J140" s="132">
        <v>0</v>
      </c>
      <c r="K140" s="132">
        <v>10000000</v>
      </c>
    </row>
    <row r="142" spans="1:11" x14ac:dyDescent="0.25">
      <c r="I142" s="183">
        <v>31936944</v>
      </c>
      <c r="J142" s="183">
        <v>6837652</v>
      </c>
      <c r="K142" s="183">
        <v>25099292</v>
      </c>
    </row>
    <row r="143" spans="1:11" ht="15.75" thickBot="1" x14ac:dyDescent="0.3"/>
    <row r="144" spans="1:11" ht="15.75" thickTop="1" x14ac:dyDescent="0.25">
      <c r="I144" s="132">
        <v>33812227</v>
      </c>
      <c r="J144" s="132">
        <v>8529173</v>
      </c>
      <c r="K144" s="179">
        <v>25283054</v>
      </c>
    </row>
    <row r="146" spans="1:11" x14ac:dyDescent="0.25">
      <c r="A146" s="175" t="s">
        <v>439</v>
      </c>
    </row>
    <row r="148" spans="1:11" x14ac:dyDescent="0.25">
      <c r="K148" s="134"/>
    </row>
    <row r="149" spans="1:11" x14ac:dyDescent="0.25">
      <c r="A149" s="174" t="s">
        <v>379</v>
      </c>
      <c r="C149" s="175" t="s">
        <v>380</v>
      </c>
    </row>
    <row r="151" spans="1:11" ht="15.75" thickBot="1" x14ac:dyDescent="0.3">
      <c r="A151" s="180" t="s">
        <v>404</v>
      </c>
      <c r="C151" s="180" t="s">
        <v>405</v>
      </c>
    </row>
    <row r="152" spans="1:11" ht="15.75" thickTop="1" x14ac:dyDescent="0.25"/>
    <row r="153" spans="1:11" x14ac:dyDescent="0.25">
      <c r="A153" s="4" t="s">
        <v>86</v>
      </c>
      <c r="B153" s="4" t="s">
        <v>406</v>
      </c>
      <c r="D153" s="4" t="s">
        <v>86</v>
      </c>
      <c r="E153" s="134" t="s">
        <v>406</v>
      </c>
      <c r="F153" s="134" t="s">
        <v>407</v>
      </c>
      <c r="G153" s="4" t="s">
        <v>408</v>
      </c>
      <c r="H153" s="4" t="s">
        <v>409</v>
      </c>
      <c r="I153" s="134" t="s">
        <v>410</v>
      </c>
      <c r="J153" s="134" t="s">
        <v>411</v>
      </c>
      <c r="K153" s="134" t="s">
        <v>393</v>
      </c>
    </row>
    <row r="155" spans="1:11" x14ac:dyDescent="0.25">
      <c r="A155" s="5" t="s">
        <v>412</v>
      </c>
      <c r="C155" s="181">
        <v>1</v>
      </c>
      <c r="D155" s="5" t="s">
        <v>219</v>
      </c>
      <c r="E155" s="133">
        <v>150</v>
      </c>
      <c r="F155" s="182">
        <v>42766</v>
      </c>
      <c r="H155" s="5" t="s">
        <v>440</v>
      </c>
      <c r="I155" s="132">
        <v>1324232</v>
      </c>
      <c r="J155" s="132">
        <v>0</v>
      </c>
      <c r="K155" s="132">
        <v>1324232</v>
      </c>
    </row>
    <row r="157" spans="1:11" x14ac:dyDescent="0.25">
      <c r="I157" s="183">
        <v>1324232</v>
      </c>
      <c r="J157" s="183">
        <v>0</v>
      </c>
      <c r="K157" s="183">
        <v>1324232</v>
      </c>
    </row>
    <row r="158" spans="1:11" x14ac:dyDescent="0.25">
      <c r="A158" s="174" t="s">
        <v>213</v>
      </c>
      <c r="C158" s="175" t="s">
        <v>214</v>
      </c>
    </row>
    <row r="160" spans="1:11" ht="15.75" thickBot="1" x14ac:dyDescent="0.3">
      <c r="A160" s="180" t="s">
        <v>404</v>
      </c>
      <c r="C160" s="180" t="s">
        <v>405</v>
      </c>
    </row>
    <row r="161" spans="1:11" ht="15.75" thickTop="1" x14ac:dyDescent="0.25"/>
    <row r="162" spans="1:11" x14ac:dyDescent="0.25">
      <c r="A162" s="4" t="s">
        <v>86</v>
      </c>
      <c r="B162" s="4" t="s">
        <v>406</v>
      </c>
      <c r="D162" s="4" t="s">
        <v>86</v>
      </c>
      <c r="E162" s="134" t="s">
        <v>406</v>
      </c>
      <c r="F162" s="134" t="s">
        <v>407</v>
      </c>
      <c r="G162" s="4" t="s">
        <v>408</v>
      </c>
      <c r="H162" s="4" t="s">
        <v>409</v>
      </c>
      <c r="I162" s="134" t="s">
        <v>410</v>
      </c>
      <c r="J162" s="134" t="s">
        <v>411</v>
      </c>
      <c r="K162" s="134" t="s">
        <v>393</v>
      </c>
    </row>
    <row r="164" spans="1:11" x14ac:dyDescent="0.25">
      <c r="A164" s="5" t="s">
        <v>441</v>
      </c>
      <c r="C164" s="181">
        <v>7</v>
      </c>
      <c r="D164" s="5" t="s">
        <v>108</v>
      </c>
      <c r="E164" s="133">
        <v>50</v>
      </c>
      <c r="F164" s="182">
        <v>42580</v>
      </c>
      <c r="G164" s="182">
        <v>42578</v>
      </c>
      <c r="H164" s="5" t="s">
        <v>147</v>
      </c>
      <c r="I164" s="132">
        <v>306</v>
      </c>
      <c r="J164" s="132">
        <v>0</v>
      </c>
      <c r="K164" s="132">
        <v>306</v>
      </c>
    </row>
    <row r="166" spans="1:11" x14ac:dyDescent="0.25">
      <c r="I166" s="183">
        <v>306</v>
      </c>
      <c r="J166" s="183">
        <v>0</v>
      </c>
      <c r="K166" s="183">
        <v>306</v>
      </c>
    </row>
    <row r="167" spans="1:11" x14ac:dyDescent="0.25">
      <c r="A167" s="174" t="s">
        <v>215</v>
      </c>
      <c r="C167" s="175" t="s">
        <v>216</v>
      </c>
    </row>
    <row r="169" spans="1:11" ht="15.75" thickBot="1" x14ac:dyDescent="0.3">
      <c r="A169" s="180" t="s">
        <v>404</v>
      </c>
      <c r="C169" s="180" t="s">
        <v>405</v>
      </c>
    </row>
    <row r="170" spans="1:11" ht="15.75" thickTop="1" x14ac:dyDescent="0.25"/>
    <row r="171" spans="1:11" x14ac:dyDescent="0.25">
      <c r="A171" s="4" t="s">
        <v>86</v>
      </c>
      <c r="B171" s="4" t="s">
        <v>406</v>
      </c>
      <c r="D171" s="4" t="s">
        <v>86</v>
      </c>
      <c r="E171" s="134" t="s">
        <v>406</v>
      </c>
      <c r="F171" s="134" t="s">
        <v>407</v>
      </c>
      <c r="G171" s="4" t="s">
        <v>408</v>
      </c>
      <c r="H171" s="4" t="s">
        <v>409</v>
      </c>
      <c r="I171" s="134" t="s">
        <v>410</v>
      </c>
      <c r="J171" s="134" t="s">
        <v>411</v>
      </c>
      <c r="K171" s="134" t="s">
        <v>393</v>
      </c>
    </row>
    <row r="173" spans="1:11" x14ac:dyDescent="0.25">
      <c r="A173" s="5" t="s">
        <v>412</v>
      </c>
      <c r="C173" s="181">
        <v>1</v>
      </c>
      <c r="D173" s="5" t="s">
        <v>219</v>
      </c>
      <c r="E173" s="133">
        <v>67</v>
      </c>
      <c r="F173" s="182">
        <v>42794</v>
      </c>
      <c r="H173" s="5" t="s">
        <v>442</v>
      </c>
      <c r="I173" s="132">
        <v>0</v>
      </c>
      <c r="J173" s="132">
        <v>9381405</v>
      </c>
    </row>
    <row r="174" spans="1:11" x14ac:dyDescent="0.25">
      <c r="A174" s="5" t="s">
        <v>412</v>
      </c>
      <c r="C174" s="181">
        <v>1</v>
      </c>
      <c r="D174" s="5" t="s">
        <v>219</v>
      </c>
      <c r="E174" s="133">
        <v>67</v>
      </c>
      <c r="F174" s="182">
        <v>42794</v>
      </c>
      <c r="H174" s="5" t="s">
        <v>442</v>
      </c>
      <c r="I174" s="132">
        <v>0</v>
      </c>
      <c r="J174" s="132">
        <v>9381405</v>
      </c>
      <c r="K174" s="132">
        <v>-18762810</v>
      </c>
    </row>
    <row r="175" spans="1:11" x14ac:dyDescent="0.25">
      <c r="A175" s="5" t="s">
        <v>443</v>
      </c>
      <c r="C175" s="181">
        <v>1</v>
      </c>
      <c r="D175" s="5" t="s">
        <v>108</v>
      </c>
      <c r="E175" s="133">
        <v>136</v>
      </c>
      <c r="F175" s="182">
        <v>42732</v>
      </c>
      <c r="G175" s="182">
        <v>42732</v>
      </c>
      <c r="H175" s="5" t="s">
        <v>204</v>
      </c>
      <c r="I175" s="132">
        <v>9381405</v>
      </c>
      <c r="J175" s="132">
        <v>0</v>
      </c>
    </row>
    <row r="176" spans="1:11" x14ac:dyDescent="0.25">
      <c r="A176" s="5" t="s">
        <v>443</v>
      </c>
      <c r="C176" s="181">
        <v>1</v>
      </c>
      <c r="D176" s="5" t="s">
        <v>108</v>
      </c>
      <c r="E176" s="133">
        <v>143</v>
      </c>
      <c r="F176" s="182">
        <v>42733</v>
      </c>
      <c r="G176" s="182">
        <v>42733</v>
      </c>
      <c r="H176" s="5" t="s">
        <v>204</v>
      </c>
      <c r="I176" s="132">
        <v>9381405</v>
      </c>
      <c r="J176" s="132">
        <v>0</v>
      </c>
      <c r="K176" s="132">
        <v>18762810</v>
      </c>
    </row>
    <row r="178" spans="1:11" x14ac:dyDescent="0.25">
      <c r="I178" s="183">
        <v>18762810</v>
      </c>
      <c r="J178" s="183">
        <v>18762810</v>
      </c>
      <c r="K178" s="183">
        <v>0</v>
      </c>
    </row>
    <row r="179" spans="1:11" x14ac:dyDescent="0.25">
      <c r="A179" s="174" t="s">
        <v>208</v>
      </c>
      <c r="C179" s="175" t="s">
        <v>202</v>
      </c>
    </row>
    <row r="181" spans="1:11" ht="15.75" thickBot="1" x14ac:dyDescent="0.3">
      <c r="A181" s="180" t="s">
        <v>404</v>
      </c>
      <c r="C181" s="180" t="s">
        <v>405</v>
      </c>
    </row>
    <row r="182" spans="1:11" ht="15.75" thickTop="1" x14ac:dyDescent="0.25"/>
    <row r="183" spans="1:11" x14ac:dyDescent="0.25">
      <c r="A183" s="4" t="s">
        <v>86</v>
      </c>
      <c r="B183" s="4" t="s">
        <v>406</v>
      </c>
      <c r="D183" s="4" t="s">
        <v>86</v>
      </c>
      <c r="E183" s="134" t="s">
        <v>406</v>
      </c>
      <c r="F183" s="134" t="s">
        <v>407</v>
      </c>
      <c r="G183" s="4" t="s">
        <v>408</v>
      </c>
      <c r="H183" s="4" t="s">
        <v>409</v>
      </c>
      <c r="I183" s="134" t="s">
        <v>410</v>
      </c>
      <c r="J183" s="134" t="s">
        <v>411</v>
      </c>
      <c r="K183" s="134" t="s">
        <v>393</v>
      </c>
    </row>
    <row r="185" spans="1:11" x14ac:dyDescent="0.25">
      <c r="A185" s="5" t="s">
        <v>443</v>
      </c>
      <c r="C185" s="181">
        <v>1</v>
      </c>
      <c r="D185" s="5" t="s">
        <v>108</v>
      </c>
      <c r="E185" s="133">
        <v>130</v>
      </c>
      <c r="F185" s="182">
        <v>42731</v>
      </c>
      <c r="G185" s="182">
        <v>42731</v>
      </c>
      <c r="H185" s="5" t="s">
        <v>203</v>
      </c>
      <c r="I185" s="132">
        <v>7000000</v>
      </c>
      <c r="J185" s="132">
        <v>0</v>
      </c>
      <c r="K185" s="132">
        <v>7000000</v>
      </c>
    </row>
    <row r="187" spans="1:11" x14ac:dyDescent="0.25">
      <c r="I187" s="183">
        <v>7000000</v>
      </c>
      <c r="J187" s="183">
        <v>0</v>
      </c>
      <c r="K187" s="183">
        <v>7000000</v>
      </c>
    </row>
    <row r="188" spans="1:11" x14ac:dyDescent="0.25">
      <c r="A188" s="174" t="s">
        <v>381</v>
      </c>
      <c r="C188" s="175" t="s">
        <v>444</v>
      </c>
    </row>
    <row r="190" spans="1:11" ht="15.75" thickBot="1" x14ac:dyDescent="0.3">
      <c r="A190" s="180" t="s">
        <v>404</v>
      </c>
      <c r="C190" s="180" t="s">
        <v>405</v>
      </c>
    </row>
    <row r="191" spans="1:11" ht="15.75" thickTop="1" x14ac:dyDescent="0.25"/>
    <row r="192" spans="1:11" x14ac:dyDescent="0.25">
      <c r="A192" s="4" t="s">
        <v>86</v>
      </c>
      <c r="B192" s="4" t="s">
        <v>406</v>
      </c>
      <c r="D192" s="4" t="s">
        <v>86</v>
      </c>
      <c r="E192" s="134" t="s">
        <v>406</v>
      </c>
      <c r="F192" s="134" t="s">
        <v>407</v>
      </c>
      <c r="G192" s="4" t="s">
        <v>408</v>
      </c>
      <c r="H192" s="4" t="s">
        <v>409</v>
      </c>
      <c r="I192" s="134" t="s">
        <v>410</v>
      </c>
      <c r="J192" s="134" t="s">
        <v>411</v>
      </c>
      <c r="K192" s="134" t="s">
        <v>393</v>
      </c>
    </row>
    <row r="194" spans="1:11" x14ac:dyDescent="0.25">
      <c r="A194" s="5" t="s">
        <v>412</v>
      </c>
      <c r="C194" s="181">
        <v>1</v>
      </c>
      <c r="D194" s="5" t="s">
        <v>108</v>
      </c>
      <c r="E194" s="133">
        <v>129</v>
      </c>
      <c r="F194" s="182">
        <v>42766</v>
      </c>
      <c r="G194" s="182">
        <v>42766</v>
      </c>
      <c r="H194" s="5" t="s">
        <v>243</v>
      </c>
      <c r="I194" s="132">
        <v>430000</v>
      </c>
      <c r="J194" s="132">
        <v>0</v>
      </c>
      <c r="K194" s="132">
        <v>430000</v>
      </c>
    </row>
    <row r="196" spans="1:11" x14ac:dyDescent="0.25">
      <c r="I196" s="183">
        <v>430000</v>
      </c>
      <c r="J196" s="183">
        <v>0</v>
      </c>
      <c r="K196" s="183">
        <v>430000</v>
      </c>
    </row>
    <row r="197" spans="1:11" x14ac:dyDescent="0.25">
      <c r="A197" s="174" t="s">
        <v>217</v>
      </c>
      <c r="C197" s="175" t="s">
        <v>199</v>
      </c>
    </row>
    <row r="199" spans="1:11" ht="15.75" thickBot="1" x14ac:dyDescent="0.3">
      <c r="A199" s="180" t="s">
        <v>404</v>
      </c>
      <c r="C199" s="180" t="s">
        <v>405</v>
      </c>
    </row>
    <row r="200" spans="1:11" ht="15.75" thickTop="1" x14ac:dyDescent="0.25"/>
    <row r="201" spans="1:11" x14ac:dyDescent="0.25">
      <c r="A201" s="4" t="s">
        <v>86</v>
      </c>
      <c r="B201" s="4" t="s">
        <v>406</v>
      </c>
      <c r="D201" s="4" t="s">
        <v>86</v>
      </c>
      <c r="E201" s="134" t="s">
        <v>406</v>
      </c>
      <c r="F201" s="134" t="s">
        <v>407</v>
      </c>
      <c r="G201" s="4" t="s">
        <v>408</v>
      </c>
      <c r="H201" s="4" t="s">
        <v>409</v>
      </c>
      <c r="I201" s="134" t="s">
        <v>410</v>
      </c>
      <c r="J201" s="134" t="s">
        <v>411</v>
      </c>
      <c r="K201" s="134" t="s">
        <v>393</v>
      </c>
    </row>
    <row r="203" spans="1:11" x14ac:dyDescent="0.25">
      <c r="A203" s="5" t="s">
        <v>443</v>
      </c>
      <c r="C203" s="181">
        <v>22</v>
      </c>
      <c r="D203" s="5" t="s">
        <v>108</v>
      </c>
      <c r="E203" s="133">
        <v>71</v>
      </c>
      <c r="F203" s="182">
        <v>42582</v>
      </c>
      <c r="G203" s="182">
        <v>42502</v>
      </c>
      <c r="H203" s="5" t="s">
        <v>145</v>
      </c>
      <c r="I203" s="132">
        <v>5298</v>
      </c>
      <c r="J203" s="132">
        <v>0</v>
      </c>
      <c r="K203" s="132">
        <v>5298</v>
      </c>
    </row>
    <row r="205" spans="1:11" x14ac:dyDescent="0.25">
      <c r="I205" s="183">
        <v>5298</v>
      </c>
      <c r="J205" s="183">
        <v>0</v>
      </c>
      <c r="K205" s="183">
        <v>5298</v>
      </c>
    </row>
    <row r="206" spans="1:11" x14ac:dyDescent="0.25">
      <c r="A206" s="174" t="s">
        <v>218</v>
      </c>
      <c r="C206" s="175" t="s">
        <v>188</v>
      </c>
    </row>
    <row r="208" spans="1:11" ht="15.75" thickBot="1" x14ac:dyDescent="0.3">
      <c r="A208" s="180" t="s">
        <v>404</v>
      </c>
      <c r="C208" s="180" t="s">
        <v>405</v>
      </c>
    </row>
    <row r="209" spans="1:11" ht="15.75" thickTop="1" x14ac:dyDescent="0.25"/>
    <row r="210" spans="1:11" x14ac:dyDescent="0.25">
      <c r="A210" s="4" t="s">
        <v>86</v>
      </c>
      <c r="B210" s="4" t="s">
        <v>406</v>
      </c>
      <c r="D210" s="4" t="s">
        <v>86</v>
      </c>
      <c r="E210" s="134" t="s">
        <v>406</v>
      </c>
      <c r="F210" s="134" t="s">
        <v>407</v>
      </c>
      <c r="G210" s="4" t="s">
        <v>408</v>
      </c>
      <c r="H210" s="4" t="s">
        <v>409</v>
      </c>
      <c r="I210" s="134" t="s">
        <v>410</v>
      </c>
      <c r="J210" s="134" t="s">
        <v>411</v>
      </c>
      <c r="K210" s="134" t="s">
        <v>393</v>
      </c>
    </row>
    <row r="212" spans="1:11" x14ac:dyDescent="0.25">
      <c r="A212" s="5" t="s">
        <v>412</v>
      </c>
      <c r="C212" s="181">
        <v>1</v>
      </c>
      <c r="D212" s="5" t="s">
        <v>108</v>
      </c>
      <c r="E212" s="133">
        <v>79</v>
      </c>
      <c r="F212" s="182">
        <v>42760</v>
      </c>
      <c r="G212" s="182">
        <v>42760</v>
      </c>
      <c r="H212" s="5" t="s">
        <v>248</v>
      </c>
      <c r="I212" s="132">
        <v>25898373</v>
      </c>
      <c r="J212" s="132">
        <v>0</v>
      </c>
    </row>
    <row r="213" spans="1:11" x14ac:dyDescent="0.25">
      <c r="A213" s="5" t="s">
        <v>412</v>
      </c>
      <c r="C213" s="181">
        <v>1</v>
      </c>
      <c r="D213" s="5" t="s">
        <v>108</v>
      </c>
      <c r="E213" s="133">
        <v>34</v>
      </c>
      <c r="F213" s="182">
        <v>42655</v>
      </c>
      <c r="G213" s="182">
        <v>42655</v>
      </c>
      <c r="H213" s="5" t="s">
        <v>445</v>
      </c>
      <c r="I213" s="132">
        <v>171639</v>
      </c>
      <c r="J213" s="132">
        <v>0</v>
      </c>
    </row>
    <row r="214" spans="1:11" x14ac:dyDescent="0.25">
      <c r="A214" s="5" t="s">
        <v>412</v>
      </c>
      <c r="C214" s="181">
        <v>1</v>
      </c>
      <c r="D214" s="5" t="s">
        <v>108</v>
      </c>
      <c r="E214" s="133">
        <v>55</v>
      </c>
      <c r="F214" s="182">
        <v>42664</v>
      </c>
      <c r="G214" s="182">
        <v>42664</v>
      </c>
      <c r="H214" s="5" t="s">
        <v>445</v>
      </c>
      <c r="I214" s="132">
        <v>62000</v>
      </c>
      <c r="J214" s="132">
        <v>0</v>
      </c>
    </row>
    <row r="215" spans="1:11" x14ac:dyDescent="0.25">
      <c r="A215" s="5" t="s">
        <v>412</v>
      </c>
      <c r="C215" s="181">
        <v>1</v>
      </c>
      <c r="D215" s="5" t="s">
        <v>219</v>
      </c>
      <c r="E215" s="133">
        <v>141</v>
      </c>
      <c r="F215" s="182">
        <v>42674</v>
      </c>
      <c r="G215" s="182">
        <v>42674</v>
      </c>
      <c r="H215" s="5" t="s">
        <v>445</v>
      </c>
      <c r="I215" s="132">
        <v>0</v>
      </c>
      <c r="J215" s="132">
        <v>233639</v>
      </c>
      <c r="K215" s="132">
        <v>25898373</v>
      </c>
    </row>
    <row r="216" spans="1:11" x14ac:dyDescent="0.25">
      <c r="A216" s="5" t="s">
        <v>443</v>
      </c>
      <c r="C216" s="181">
        <v>1</v>
      </c>
      <c r="D216" s="5" t="s">
        <v>108</v>
      </c>
      <c r="E216" s="133">
        <v>40</v>
      </c>
      <c r="F216" s="182">
        <v>42657</v>
      </c>
      <c r="G216" s="182">
        <v>42657</v>
      </c>
      <c r="H216" s="5" t="s">
        <v>446</v>
      </c>
      <c r="I216" s="132">
        <v>278753</v>
      </c>
      <c r="J216" s="132">
        <v>0</v>
      </c>
    </row>
    <row r="217" spans="1:11" x14ac:dyDescent="0.25">
      <c r="A217" s="5" t="s">
        <v>443</v>
      </c>
      <c r="C217" s="181">
        <v>1</v>
      </c>
      <c r="D217" s="5" t="s">
        <v>108</v>
      </c>
      <c r="E217" s="133">
        <v>41</v>
      </c>
      <c r="F217" s="182">
        <v>42657</v>
      </c>
      <c r="G217" s="182">
        <v>42657</v>
      </c>
      <c r="H217" s="5" t="s">
        <v>446</v>
      </c>
      <c r="I217" s="132">
        <v>148904</v>
      </c>
      <c r="J217" s="132">
        <v>0</v>
      </c>
    </row>
    <row r="218" spans="1:11" x14ac:dyDescent="0.25">
      <c r="A218" s="5" t="s">
        <v>443</v>
      </c>
      <c r="C218" s="181">
        <v>1</v>
      </c>
      <c r="D218" s="5" t="s">
        <v>108</v>
      </c>
      <c r="E218" s="133">
        <v>43</v>
      </c>
      <c r="F218" s="182">
        <v>42660</v>
      </c>
      <c r="G218" s="182">
        <v>42660</v>
      </c>
      <c r="H218" s="5" t="s">
        <v>446</v>
      </c>
      <c r="I218" s="132">
        <v>220196</v>
      </c>
      <c r="J218" s="132">
        <v>0</v>
      </c>
    </row>
    <row r="219" spans="1:11" x14ac:dyDescent="0.25">
      <c r="A219" s="5" t="s">
        <v>443</v>
      </c>
      <c r="C219" s="181">
        <v>1</v>
      </c>
      <c r="D219" s="5" t="s">
        <v>219</v>
      </c>
      <c r="E219" s="133">
        <v>141</v>
      </c>
      <c r="F219" s="182">
        <v>42674</v>
      </c>
      <c r="G219" s="182">
        <v>42674</v>
      </c>
      <c r="H219" s="5" t="s">
        <v>193</v>
      </c>
      <c r="I219" s="132">
        <v>0</v>
      </c>
      <c r="J219" s="132">
        <v>20738</v>
      </c>
    </row>
    <row r="220" spans="1:11" x14ac:dyDescent="0.25">
      <c r="A220" s="5" t="s">
        <v>443</v>
      </c>
      <c r="C220" s="181">
        <v>1</v>
      </c>
      <c r="D220" s="5" t="s">
        <v>219</v>
      </c>
      <c r="E220" s="133">
        <v>141</v>
      </c>
      <c r="F220" s="182">
        <v>42674</v>
      </c>
      <c r="G220" s="182">
        <v>42674</v>
      </c>
      <c r="H220" s="5" t="s">
        <v>446</v>
      </c>
      <c r="I220" s="132">
        <v>0</v>
      </c>
      <c r="J220" s="132">
        <v>647853</v>
      </c>
      <c r="K220" s="132">
        <v>-20738</v>
      </c>
    </row>
    <row r="221" spans="1:11" x14ac:dyDescent="0.25">
      <c r="A221" s="5" t="s">
        <v>443</v>
      </c>
      <c r="C221" s="181">
        <v>3</v>
      </c>
      <c r="D221" s="5" t="s">
        <v>219</v>
      </c>
      <c r="E221" s="133">
        <v>142</v>
      </c>
      <c r="F221" s="182">
        <v>42674</v>
      </c>
      <c r="G221" s="182">
        <v>42674</v>
      </c>
      <c r="H221" s="5" t="s">
        <v>194</v>
      </c>
      <c r="I221" s="132">
        <v>64855</v>
      </c>
      <c r="J221" s="132">
        <v>0</v>
      </c>
      <c r="K221" s="132">
        <v>64855</v>
      </c>
    </row>
    <row r="222" spans="1:11" x14ac:dyDescent="0.25">
      <c r="A222" s="5" t="s">
        <v>443</v>
      </c>
      <c r="C222" s="181">
        <v>6458499</v>
      </c>
      <c r="D222" s="5" t="s">
        <v>108</v>
      </c>
      <c r="E222" s="133">
        <v>25</v>
      </c>
      <c r="F222" s="182">
        <v>42646</v>
      </c>
      <c r="G222" s="182">
        <v>42646</v>
      </c>
      <c r="H222" s="5" t="s">
        <v>195</v>
      </c>
      <c r="I222" s="132">
        <v>100000</v>
      </c>
      <c r="J222" s="132">
        <v>0</v>
      </c>
      <c r="K222" s="132">
        <v>100000</v>
      </c>
    </row>
    <row r="224" spans="1:11" x14ac:dyDescent="0.25">
      <c r="I224" s="183">
        <v>26944720</v>
      </c>
      <c r="J224" s="183">
        <v>902230</v>
      </c>
      <c r="K224" s="183">
        <v>26042490</v>
      </c>
    </row>
    <row r="225" spans="1:11" x14ac:dyDescent="0.25">
      <c r="A225" s="174" t="s">
        <v>382</v>
      </c>
      <c r="C225" s="175" t="s">
        <v>383</v>
      </c>
    </row>
    <row r="227" spans="1:11" ht="15.75" thickBot="1" x14ac:dyDescent="0.3">
      <c r="A227" s="180" t="s">
        <v>404</v>
      </c>
      <c r="C227" s="180" t="s">
        <v>405</v>
      </c>
    </row>
    <row r="228" spans="1:11" ht="15.75" thickTop="1" x14ac:dyDescent="0.25"/>
    <row r="229" spans="1:11" x14ac:dyDescent="0.25">
      <c r="A229" s="4" t="s">
        <v>86</v>
      </c>
      <c r="B229" s="4" t="s">
        <v>406</v>
      </c>
      <c r="D229" s="4" t="s">
        <v>86</v>
      </c>
      <c r="E229" s="134" t="s">
        <v>406</v>
      </c>
      <c r="F229" s="134" t="s">
        <v>407</v>
      </c>
      <c r="G229" s="4" t="s">
        <v>408</v>
      </c>
      <c r="H229" s="4" t="s">
        <v>409</v>
      </c>
      <c r="I229" s="134" t="s">
        <v>410</v>
      </c>
      <c r="J229" s="134" t="s">
        <v>411</v>
      </c>
      <c r="K229" s="134" t="s">
        <v>393</v>
      </c>
    </row>
    <row r="231" spans="1:11" x14ac:dyDescent="0.25">
      <c r="A231" s="5" t="s">
        <v>412</v>
      </c>
      <c r="C231" s="181">
        <v>1</v>
      </c>
      <c r="D231" s="5" t="s">
        <v>108</v>
      </c>
      <c r="E231" s="133">
        <v>52</v>
      </c>
      <c r="F231" s="182">
        <v>42755</v>
      </c>
      <c r="G231" s="182">
        <v>42755</v>
      </c>
      <c r="H231" s="5" t="s">
        <v>234</v>
      </c>
      <c r="I231" s="132">
        <v>15423500</v>
      </c>
      <c r="J231" s="132">
        <v>0</v>
      </c>
      <c r="K231" s="132">
        <v>15423500</v>
      </c>
    </row>
    <row r="233" spans="1:11" x14ac:dyDescent="0.25">
      <c r="I233" s="183">
        <v>15423500</v>
      </c>
      <c r="J233" s="183">
        <v>0</v>
      </c>
      <c r="K233" s="183">
        <v>15423500</v>
      </c>
    </row>
    <row r="234" spans="1:11" x14ac:dyDescent="0.25">
      <c r="A234" s="174" t="s">
        <v>345</v>
      </c>
      <c r="C234" s="175" t="s">
        <v>346</v>
      </c>
    </row>
    <row r="236" spans="1:11" ht="15.75" thickBot="1" x14ac:dyDescent="0.3">
      <c r="A236" s="180" t="s">
        <v>404</v>
      </c>
      <c r="C236" s="180" t="s">
        <v>405</v>
      </c>
    </row>
    <row r="237" spans="1:11" ht="15.75" thickTop="1" x14ac:dyDescent="0.25"/>
    <row r="238" spans="1:11" x14ac:dyDescent="0.25">
      <c r="A238" s="4" t="s">
        <v>86</v>
      </c>
      <c r="B238" s="4" t="s">
        <v>406</v>
      </c>
      <c r="D238" s="4" t="s">
        <v>86</v>
      </c>
      <c r="E238" s="134" t="s">
        <v>406</v>
      </c>
      <c r="F238" s="134" t="s">
        <v>407</v>
      </c>
      <c r="G238" s="4" t="s">
        <v>408</v>
      </c>
      <c r="H238" s="4" t="s">
        <v>409</v>
      </c>
      <c r="I238" s="134" t="s">
        <v>410</v>
      </c>
      <c r="J238" s="134" t="s">
        <v>411</v>
      </c>
      <c r="K238" s="134" t="s">
        <v>393</v>
      </c>
    </row>
    <row r="240" spans="1:11" x14ac:dyDescent="0.25">
      <c r="A240" s="5" t="s">
        <v>412</v>
      </c>
      <c r="C240" s="181">
        <v>1</v>
      </c>
      <c r="D240" s="5" t="s">
        <v>108</v>
      </c>
      <c r="E240" s="133">
        <v>134</v>
      </c>
      <c r="F240" s="182">
        <v>42766</v>
      </c>
      <c r="G240" s="182">
        <v>42766</v>
      </c>
      <c r="H240" s="5" t="s">
        <v>247</v>
      </c>
      <c r="I240" s="132">
        <v>588283</v>
      </c>
      <c r="J240" s="132">
        <v>0</v>
      </c>
    </row>
    <row r="241" spans="1:11" x14ac:dyDescent="0.25">
      <c r="A241" s="5" t="s">
        <v>412</v>
      </c>
      <c r="C241" s="181">
        <v>1</v>
      </c>
      <c r="D241" s="5" t="s">
        <v>219</v>
      </c>
      <c r="E241" s="133">
        <v>54</v>
      </c>
      <c r="F241" s="182">
        <v>42794</v>
      </c>
      <c r="G241" s="182">
        <v>42774</v>
      </c>
      <c r="H241" s="5" t="s">
        <v>447</v>
      </c>
      <c r="I241" s="132">
        <v>0</v>
      </c>
      <c r="J241" s="132">
        <v>578211</v>
      </c>
      <c r="K241" s="132">
        <v>10072</v>
      </c>
    </row>
    <row r="243" spans="1:11" x14ac:dyDescent="0.25">
      <c r="I243" s="183">
        <v>588283</v>
      </c>
      <c r="J243" s="183">
        <v>578211</v>
      </c>
      <c r="K243" s="183">
        <v>10072</v>
      </c>
    </row>
    <row r="244" spans="1:11" x14ac:dyDescent="0.25">
      <c r="A244" s="174" t="s">
        <v>347</v>
      </c>
      <c r="C244" s="175" t="s">
        <v>348</v>
      </c>
    </row>
    <row r="246" spans="1:11" ht="15.75" thickBot="1" x14ac:dyDescent="0.3">
      <c r="A246" s="180" t="s">
        <v>404</v>
      </c>
      <c r="C246" s="180" t="s">
        <v>405</v>
      </c>
    </row>
    <row r="247" spans="1:11" ht="15.75" thickTop="1" x14ac:dyDescent="0.25"/>
    <row r="248" spans="1:11" x14ac:dyDescent="0.25">
      <c r="A248" s="4" t="s">
        <v>86</v>
      </c>
      <c r="B248" s="4" t="s">
        <v>406</v>
      </c>
      <c r="D248" s="4" t="s">
        <v>86</v>
      </c>
      <c r="E248" s="134" t="s">
        <v>406</v>
      </c>
      <c r="F248" s="134" t="s">
        <v>407</v>
      </c>
      <c r="G248" s="4" t="s">
        <v>408</v>
      </c>
      <c r="H248" s="4" t="s">
        <v>409</v>
      </c>
      <c r="I248" s="134" t="s">
        <v>410</v>
      </c>
      <c r="J248" s="134" t="s">
        <v>411</v>
      </c>
      <c r="K248" s="134" t="s">
        <v>393</v>
      </c>
    </row>
    <row r="250" spans="1:11" x14ac:dyDescent="0.25">
      <c r="A250" s="5" t="s">
        <v>412</v>
      </c>
      <c r="C250" s="181">
        <v>0</v>
      </c>
      <c r="D250" s="5" t="s">
        <v>108</v>
      </c>
      <c r="E250" s="133">
        <v>64</v>
      </c>
      <c r="F250" s="182">
        <v>42551</v>
      </c>
      <c r="H250" s="5" t="s">
        <v>448</v>
      </c>
      <c r="I250" s="132">
        <v>1723</v>
      </c>
      <c r="J250" s="132">
        <v>0</v>
      </c>
    </row>
    <row r="251" spans="1:11" x14ac:dyDescent="0.25">
      <c r="A251" s="5" t="s">
        <v>412</v>
      </c>
      <c r="C251" s="181">
        <v>0</v>
      </c>
      <c r="D251" s="5" t="s">
        <v>108</v>
      </c>
      <c r="E251" s="133">
        <v>64</v>
      </c>
      <c r="F251" s="182">
        <v>42551</v>
      </c>
      <c r="H251" s="5" t="s">
        <v>449</v>
      </c>
      <c r="I251" s="132">
        <v>9070</v>
      </c>
      <c r="J251" s="132">
        <v>0</v>
      </c>
      <c r="K251" s="132">
        <v>10793</v>
      </c>
    </row>
    <row r="252" spans="1:11" x14ac:dyDescent="0.25">
      <c r="A252" s="5" t="s">
        <v>412</v>
      </c>
      <c r="C252" s="181">
        <v>4</v>
      </c>
      <c r="D252" s="5" t="s">
        <v>108</v>
      </c>
      <c r="E252" s="133">
        <v>116</v>
      </c>
      <c r="F252" s="182">
        <v>42582</v>
      </c>
      <c r="G252" s="182">
        <v>42562</v>
      </c>
      <c r="H252" s="5" t="s">
        <v>450</v>
      </c>
      <c r="I252" s="132">
        <v>5420</v>
      </c>
      <c r="J252" s="132">
        <v>0</v>
      </c>
      <c r="K252" s="132">
        <v>5420</v>
      </c>
    </row>
    <row r="253" spans="1:11" x14ac:dyDescent="0.25">
      <c r="A253" s="5" t="s">
        <v>412</v>
      </c>
      <c r="C253" s="181">
        <v>816</v>
      </c>
      <c r="D253" s="5" t="s">
        <v>108</v>
      </c>
      <c r="E253" s="133">
        <v>87</v>
      </c>
      <c r="F253" s="182">
        <v>42613</v>
      </c>
      <c r="G253" s="182">
        <v>42613</v>
      </c>
      <c r="H253" s="5" t="s">
        <v>451</v>
      </c>
      <c r="I253" s="132">
        <v>17065</v>
      </c>
      <c r="J253" s="132">
        <v>0</v>
      </c>
      <c r="K253" s="132">
        <v>17065</v>
      </c>
    </row>
    <row r="255" spans="1:11" x14ac:dyDescent="0.25">
      <c r="I255" s="183">
        <v>33278</v>
      </c>
      <c r="J255" s="183">
        <v>0</v>
      </c>
      <c r="K255" s="183">
        <v>33278</v>
      </c>
    </row>
    <row r="256" spans="1:11" ht="15.75" thickBot="1" x14ac:dyDescent="0.3"/>
    <row r="257" spans="1:11" ht="15.75" thickTop="1" x14ac:dyDescent="0.25">
      <c r="I257" s="132">
        <v>70512427</v>
      </c>
      <c r="J257" s="132">
        <v>20243251</v>
      </c>
      <c r="K257" s="179">
        <v>50269176</v>
      </c>
    </row>
    <row r="259" spans="1:11" x14ac:dyDescent="0.25">
      <c r="A259" s="175" t="s">
        <v>452</v>
      </c>
    </row>
    <row r="261" spans="1:11" x14ac:dyDescent="0.25">
      <c r="K261" s="134"/>
    </row>
    <row r="262" spans="1:11" x14ac:dyDescent="0.25">
      <c r="A262" s="174" t="s">
        <v>453</v>
      </c>
      <c r="C262" s="175" t="s">
        <v>182</v>
      </c>
    </row>
    <row r="264" spans="1:11" ht="15.75" thickBot="1" x14ac:dyDescent="0.3">
      <c r="A264" s="180" t="s">
        <v>404</v>
      </c>
      <c r="C264" s="180" t="s">
        <v>405</v>
      </c>
    </row>
    <row r="265" spans="1:11" ht="15.75" thickTop="1" x14ac:dyDescent="0.25"/>
    <row r="266" spans="1:11" x14ac:dyDescent="0.25">
      <c r="A266" s="4" t="s">
        <v>86</v>
      </c>
      <c r="B266" s="4" t="s">
        <v>406</v>
      </c>
      <c r="D266" s="4" t="s">
        <v>86</v>
      </c>
      <c r="E266" s="134" t="s">
        <v>406</v>
      </c>
      <c r="F266" s="134" t="s">
        <v>407</v>
      </c>
      <c r="G266" s="4" t="s">
        <v>408</v>
      </c>
      <c r="H266" s="4" t="s">
        <v>409</v>
      </c>
      <c r="I266" s="134" t="s">
        <v>410</v>
      </c>
      <c r="J266" s="134" t="s">
        <v>411</v>
      </c>
      <c r="K266" s="134" t="s">
        <v>393</v>
      </c>
    </row>
    <row r="268" spans="1:11" x14ac:dyDescent="0.25">
      <c r="A268" s="5" t="s">
        <v>412</v>
      </c>
      <c r="C268" s="181">
        <v>1</v>
      </c>
      <c r="D268" s="5" t="s">
        <v>108</v>
      </c>
      <c r="E268" s="133">
        <v>89</v>
      </c>
      <c r="F268" s="182">
        <v>42643</v>
      </c>
      <c r="G268" s="182">
        <v>42643</v>
      </c>
      <c r="H268" s="5" t="s">
        <v>454</v>
      </c>
      <c r="I268" s="132">
        <v>381429</v>
      </c>
      <c r="J268" s="132">
        <v>0</v>
      </c>
      <c r="K268" s="132">
        <v>381429</v>
      </c>
    </row>
    <row r="270" spans="1:11" x14ac:dyDescent="0.25">
      <c r="I270" s="183">
        <v>381429</v>
      </c>
      <c r="J270" s="183">
        <v>0</v>
      </c>
      <c r="K270" s="183">
        <v>381429</v>
      </c>
    </row>
    <row r="271" spans="1:11" x14ac:dyDescent="0.25">
      <c r="A271" s="174" t="s">
        <v>455</v>
      </c>
      <c r="C271" s="175" t="s">
        <v>183</v>
      </c>
    </row>
    <row r="273" spans="1:11" ht="15.75" thickBot="1" x14ac:dyDescent="0.3">
      <c r="A273" s="180" t="s">
        <v>404</v>
      </c>
      <c r="C273" s="180" t="s">
        <v>405</v>
      </c>
    </row>
    <row r="274" spans="1:11" ht="15.75" thickTop="1" x14ac:dyDescent="0.25"/>
    <row r="275" spans="1:11" x14ac:dyDescent="0.25">
      <c r="A275" s="4" t="s">
        <v>86</v>
      </c>
      <c r="B275" s="4" t="s">
        <v>406</v>
      </c>
      <c r="D275" s="4" t="s">
        <v>86</v>
      </c>
      <c r="E275" s="134" t="s">
        <v>406</v>
      </c>
      <c r="F275" s="134" t="s">
        <v>407</v>
      </c>
      <c r="G275" s="4" t="s">
        <v>408</v>
      </c>
      <c r="H275" s="4" t="s">
        <v>409</v>
      </c>
      <c r="I275" s="134" t="s">
        <v>410</v>
      </c>
      <c r="J275" s="134" t="s">
        <v>411</v>
      </c>
      <c r="K275" s="134" t="s">
        <v>393</v>
      </c>
    </row>
    <row r="277" spans="1:11" x14ac:dyDescent="0.25">
      <c r="A277" s="5" t="s">
        <v>412</v>
      </c>
      <c r="C277" s="181">
        <v>1</v>
      </c>
      <c r="D277" s="5" t="s">
        <v>108</v>
      </c>
      <c r="E277" s="133">
        <v>10</v>
      </c>
      <c r="F277" s="182">
        <v>42620</v>
      </c>
      <c r="G277" s="182">
        <v>42551</v>
      </c>
      <c r="H277" s="5" t="s">
        <v>456</v>
      </c>
      <c r="I277" s="132">
        <v>279610</v>
      </c>
      <c r="J277" s="132">
        <v>0</v>
      </c>
    </row>
    <row r="278" spans="1:11" x14ac:dyDescent="0.25">
      <c r="A278" s="5" t="s">
        <v>412</v>
      </c>
      <c r="C278" s="181">
        <v>1</v>
      </c>
      <c r="D278" s="5" t="s">
        <v>108</v>
      </c>
      <c r="E278" s="133">
        <v>10</v>
      </c>
      <c r="F278" s="182">
        <v>42620</v>
      </c>
      <c r="G278" s="182">
        <v>42551</v>
      </c>
      <c r="H278" s="5" t="s">
        <v>457</v>
      </c>
      <c r="I278" s="132">
        <v>222081</v>
      </c>
      <c r="J278" s="132">
        <v>0</v>
      </c>
    </row>
    <row r="279" spans="1:11" x14ac:dyDescent="0.25">
      <c r="A279" s="5" t="s">
        <v>412</v>
      </c>
      <c r="C279" s="181">
        <v>1</v>
      </c>
      <c r="D279" s="5" t="s">
        <v>108</v>
      </c>
      <c r="E279" s="133">
        <v>10</v>
      </c>
      <c r="F279" s="182">
        <v>42620</v>
      </c>
      <c r="G279" s="182">
        <v>42490</v>
      </c>
      <c r="H279" s="5" t="s">
        <v>458</v>
      </c>
      <c r="I279" s="132">
        <v>286942</v>
      </c>
      <c r="J279" s="132">
        <v>0</v>
      </c>
    </row>
    <row r="280" spans="1:11" x14ac:dyDescent="0.25">
      <c r="A280" s="5" t="s">
        <v>412</v>
      </c>
      <c r="C280" s="181">
        <v>1</v>
      </c>
      <c r="D280" s="5" t="s">
        <v>108</v>
      </c>
      <c r="E280" s="133">
        <v>100</v>
      </c>
      <c r="F280" s="182">
        <v>42698</v>
      </c>
      <c r="G280" s="182">
        <v>42698</v>
      </c>
      <c r="H280" s="5" t="s">
        <v>459</v>
      </c>
      <c r="I280" s="132">
        <v>1205763</v>
      </c>
      <c r="J280" s="132">
        <v>0</v>
      </c>
      <c r="K280" s="132">
        <v>1994396</v>
      </c>
    </row>
    <row r="282" spans="1:11" x14ac:dyDescent="0.25">
      <c r="I282" s="183">
        <v>1994396</v>
      </c>
      <c r="J282" s="183">
        <v>0</v>
      </c>
      <c r="K282" s="183">
        <v>1994396</v>
      </c>
    </row>
    <row r="283" spans="1:11" x14ac:dyDescent="0.25">
      <c r="A283" s="174" t="s">
        <v>460</v>
      </c>
      <c r="C283" s="175" t="s">
        <v>461</v>
      </c>
    </row>
    <row r="285" spans="1:11" ht="15.75" thickBot="1" x14ac:dyDescent="0.3">
      <c r="A285" s="180" t="s">
        <v>404</v>
      </c>
      <c r="C285" s="180" t="s">
        <v>405</v>
      </c>
    </row>
    <row r="286" spans="1:11" ht="15.75" thickTop="1" x14ac:dyDescent="0.25"/>
    <row r="287" spans="1:11" x14ac:dyDescent="0.25">
      <c r="A287" s="4" t="s">
        <v>86</v>
      </c>
      <c r="B287" s="4" t="s">
        <v>406</v>
      </c>
      <c r="D287" s="4" t="s">
        <v>86</v>
      </c>
      <c r="E287" s="134" t="s">
        <v>406</v>
      </c>
      <c r="F287" s="134" t="s">
        <v>407</v>
      </c>
      <c r="G287" s="4" t="s">
        <v>408</v>
      </c>
      <c r="H287" s="4" t="s">
        <v>409</v>
      </c>
      <c r="I287" s="134" t="s">
        <v>410</v>
      </c>
      <c r="J287" s="134" t="s">
        <v>411</v>
      </c>
      <c r="K287" s="134" t="s">
        <v>393</v>
      </c>
    </row>
    <row r="289" spans="1:10" x14ac:dyDescent="0.25">
      <c r="A289" s="5" t="s">
        <v>412</v>
      </c>
      <c r="C289" s="181">
        <v>1</v>
      </c>
      <c r="D289" s="5" t="s">
        <v>108</v>
      </c>
      <c r="E289" s="133">
        <v>10</v>
      </c>
      <c r="F289" s="182">
        <v>42620</v>
      </c>
      <c r="G289" s="182">
        <v>42551</v>
      </c>
      <c r="H289" s="5" t="s">
        <v>462</v>
      </c>
      <c r="I289" s="132">
        <v>8648</v>
      </c>
      <c r="J289" s="132">
        <v>0</v>
      </c>
    </row>
    <row r="290" spans="1:10" x14ac:dyDescent="0.25">
      <c r="A290" s="5" t="s">
        <v>412</v>
      </c>
      <c r="C290" s="181">
        <v>1</v>
      </c>
      <c r="D290" s="5" t="s">
        <v>108</v>
      </c>
      <c r="E290" s="133">
        <v>10</v>
      </c>
      <c r="F290" s="182">
        <v>42620</v>
      </c>
      <c r="G290" s="182">
        <v>42551</v>
      </c>
      <c r="H290" s="5" t="s">
        <v>463</v>
      </c>
      <c r="I290" s="132">
        <v>8648</v>
      </c>
      <c r="J290" s="132">
        <v>0</v>
      </c>
    </row>
    <row r="291" spans="1:10" x14ac:dyDescent="0.25">
      <c r="A291" s="5" t="s">
        <v>412</v>
      </c>
      <c r="C291" s="181">
        <v>1</v>
      </c>
      <c r="D291" s="5" t="s">
        <v>108</v>
      </c>
      <c r="E291" s="133">
        <v>10</v>
      </c>
      <c r="F291" s="182">
        <v>42620</v>
      </c>
      <c r="G291" s="182">
        <v>42551</v>
      </c>
      <c r="H291" s="5" t="s">
        <v>464</v>
      </c>
      <c r="I291" s="132">
        <v>8648</v>
      </c>
      <c r="J291" s="132">
        <v>0</v>
      </c>
    </row>
    <row r="292" spans="1:10" x14ac:dyDescent="0.25">
      <c r="A292" s="5" t="s">
        <v>412</v>
      </c>
      <c r="C292" s="181">
        <v>1</v>
      </c>
      <c r="D292" s="5" t="s">
        <v>108</v>
      </c>
      <c r="E292" s="133">
        <v>10</v>
      </c>
      <c r="F292" s="182">
        <v>42620</v>
      </c>
      <c r="G292" s="182">
        <v>40359</v>
      </c>
      <c r="H292" s="5" t="s">
        <v>465</v>
      </c>
      <c r="I292" s="132">
        <v>121638</v>
      </c>
      <c r="J292" s="132">
        <v>0</v>
      </c>
    </row>
    <row r="293" spans="1:10" x14ac:dyDescent="0.25">
      <c r="A293" s="5" t="s">
        <v>412</v>
      </c>
      <c r="C293" s="181">
        <v>1</v>
      </c>
      <c r="D293" s="5" t="s">
        <v>108</v>
      </c>
      <c r="E293" s="133">
        <v>10</v>
      </c>
      <c r="F293" s="182">
        <v>42620</v>
      </c>
      <c r="G293" s="182">
        <v>42551</v>
      </c>
      <c r="H293" s="5" t="s">
        <v>466</v>
      </c>
      <c r="I293" s="132">
        <v>249872</v>
      </c>
      <c r="J293" s="132">
        <v>0</v>
      </c>
    </row>
    <row r="294" spans="1:10" x14ac:dyDescent="0.25">
      <c r="A294" s="5" t="s">
        <v>412</v>
      </c>
      <c r="C294" s="181">
        <v>1</v>
      </c>
      <c r="D294" s="5" t="s">
        <v>108</v>
      </c>
      <c r="E294" s="133">
        <v>10</v>
      </c>
      <c r="F294" s="182">
        <v>42620</v>
      </c>
      <c r="G294" s="182">
        <v>42551</v>
      </c>
      <c r="H294" s="5" t="s">
        <v>467</v>
      </c>
      <c r="I294" s="132">
        <v>17294</v>
      </c>
      <c r="J294" s="132">
        <v>0</v>
      </c>
    </row>
    <row r="295" spans="1:10" x14ac:dyDescent="0.25">
      <c r="A295" s="5" t="s">
        <v>412</v>
      </c>
      <c r="C295" s="181">
        <v>1</v>
      </c>
      <c r="D295" s="5" t="s">
        <v>108</v>
      </c>
      <c r="E295" s="133">
        <v>10</v>
      </c>
      <c r="F295" s="182">
        <v>42620</v>
      </c>
      <c r="G295" s="182">
        <v>42551</v>
      </c>
      <c r="H295" s="5" t="s">
        <v>468</v>
      </c>
      <c r="I295" s="132">
        <v>1245203</v>
      </c>
      <c r="J295" s="132">
        <v>0</v>
      </c>
    </row>
    <row r="296" spans="1:10" x14ac:dyDescent="0.25">
      <c r="A296" s="5" t="s">
        <v>412</v>
      </c>
      <c r="C296" s="181">
        <v>1</v>
      </c>
      <c r="D296" s="5" t="s">
        <v>108</v>
      </c>
      <c r="E296" s="133">
        <v>10</v>
      </c>
      <c r="F296" s="182">
        <v>42620</v>
      </c>
      <c r="G296" s="182">
        <v>42551</v>
      </c>
      <c r="H296" s="5" t="s">
        <v>469</v>
      </c>
      <c r="I296" s="132">
        <v>8648</v>
      </c>
      <c r="J296" s="132">
        <v>0</v>
      </c>
    </row>
    <row r="297" spans="1:10" x14ac:dyDescent="0.25">
      <c r="A297" s="5" t="s">
        <v>412</v>
      </c>
      <c r="C297" s="181">
        <v>1</v>
      </c>
      <c r="D297" s="5" t="s">
        <v>108</v>
      </c>
      <c r="E297" s="133">
        <v>10</v>
      </c>
      <c r="F297" s="182">
        <v>42620</v>
      </c>
      <c r="G297" s="182">
        <v>42551</v>
      </c>
      <c r="H297" s="5" t="s">
        <v>470</v>
      </c>
      <c r="I297" s="132">
        <v>1010632</v>
      </c>
      <c r="J297" s="132">
        <v>0</v>
      </c>
    </row>
    <row r="298" spans="1:10" x14ac:dyDescent="0.25">
      <c r="A298" s="5" t="s">
        <v>412</v>
      </c>
      <c r="C298" s="181">
        <v>1</v>
      </c>
      <c r="D298" s="5" t="s">
        <v>108</v>
      </c>
      <c r="E298" s="133">
        <v>10</v>
      </c>
      <c r="F298" s="182">
        <v>42620</v>
      </c>
      <c r="G298" s="182">
        <v>42551</v>
      </c>
      <c r="H298" s="5" t="s">
        <v>471</v>
      </c>
      <c r="I298" s="132">
        <v>404385</v>
      </c>
      <c r="J298" s="132">
        <v>0</v>
      </c>
    </row>
    <row r="299" spans="1:10" x14ac:dyDescent="0.25">
      <c r="A299" s="5" t="s">
        <v>412</v>
      </c>
      <c r="C299" s="181">
        <v>1</v>
      </c>
      <c r="D299" s="5" t="s">
        <v>108</v>
      </c>
      <c r="E299" s="133">
        <v>10</v>
      </c>
      <c r="F299" s="182">
        <v>42620</v>
      </c>
      <c r="G299" s="182">
        <v>42551</v>
      </c>
      <c r="H299" s="5" t="s">
        <v>472</v>
      </c>
      <c r="I299" s="132">
        <v>8648</v>
      </c>
      <c r="J299" s="132">
        <v>0</v>
      </c>
    </row>
    <row r="300" spans="1:10" x14ac:dyDescent="0.25">
      <c r="A300" s="5" t="s">
        <v>412</v>
      </c>
      <c r="C300" s="181">
        <v>1</v>
      </c>
      <c r="D300" s="5" t="s">
        <v>108</v>
      </c>
      <c r="E300" s="133">
        <v>10</v>
      </c>
      <c r="F300" s="182">
        <v>42620</v>
      </c>
      <c r="G300" s="182">
        <v>42551</v>
      </c>
      <c r="H300" s="5" t="s">
        <v>473</v>
      </c>
      <c r="I300" s="132">
        <v>8648</v>
      </c>
      <c r="J300" s="132">
        <v>0</v>
      </c>
    </row>
    <row r="301" spans="1:10" x14ac:dyDescent="0.25">
      <c r="A301" s="5" t="s">
        <v>412</v>
      </c>
      <c r="C301" s="181">
        <v>1</v>
      </c>
      <c r="D301" s="5" t="s">
        <v>108</v>
      </c>
      <c r="E301" s="133">
        <v>10</v>
      </c>
      <c r="F301" s="182">
        <v>42620</v>
      </c>
      <c r="G301" s="182">
        <v>42551</v>
      </c>
      <c r="H301" s="5" t="s">
        <v>474</v>
      </c>
      <c r="I301" s="132">
        <v>8648</v>
      </c>
      <c r="J301" s="132">
        <v>0</v>
      </c>
    </row>
    <row r="302" spans="1:10" x14ac:dyDescent="0.25">
      <c r="A302" s="5" t="s">
        <v>412</v>
      </c>
      <c r="C302" s="181">
        <v>1</v>
      </c>
      <c r="D302" s="5" t="s">
        <v>108</v>
      </c>
      <c r="E302" s="133">
        <v>10</v>
      </c>
      <c r="F302" s="182">
        <v>42620</v>
      </c>
      <c r="G302" s="182">
        <v>42551</v>
      </c>
      <c r="H302" s="5" t="s">
        <v>475</v>
      </c>
      <c r="I302" s="132">
        <v>8648</v>
      </c>
      <c r="J302" s="132">
        <v>0</v>
      </c>
    </row>
    <row r="303" spans="1:10" x14ac:dyDescent="0.25">
      <c r="A303" s="5" t="s">
        <v>412</v>
      </c>
      <c r="C303" s="181">
        <v>1</v>
      </c>
      <c r="D303" s="5" t="s">
        <v>108</v>
      </c>
      <c r="E303" s="133">
        <v>10</v>
      </c>
      <c r="F303" s="182">
        <v>42620</v>
      </c>
      <c r="G303" s="182">
        <v>42551</v>
      </c>
      <c r="H303" s="5" t="s">
        <v>476</v>
      </c>
      <c r="I303" s="132">
        <v>8648</v>
      </c>
      <c r="J303" s="132">
        <v>0</v>
      </c>
    </row>
    <row r="304" spans="1:10" x14ac:dyDescent="0.25">
      <c r="A304" s="5" t="s">
        <v>412</v>
      </c>
      <c r="C304" s="181">
        <v>1</v>
      </c>
      <c r="D304" s="5" t="s">
        <v>108</v>
      </c>
      <c r="E304" s="133">
        <v>10</v>
      </c>
      <c r="F304" s="182">
        <v>42620</v>
      </c>
      <c r="G304" s="182">
        <v>42551</v>
      </c>
      <c r="H304" s="5" t="s">
        <v>477</v>
      </c>
      <c r="I304" s="132">
        <v>8648</v>
      </c>
      <c r="J304" s="132">
        <v>0</v>
      </c>
    </row>
    <row r="305" spans="1:11" x14ac:dyDescent="0.25">
      <c r="A305" s="5" t="s">
        <v>412</v>
      </c>
      <c r="C305" s="181">
        <v>1</v>
      </c>
      <c r="D305" s="5" t="s">
        <v>108</v>
      </c>
      <c r="E305" s="133">
        <v>10</v>
      </c>
      <c r="F305" s="182">
        <v>42620</v>
      </c>
      <c r="G305" s="182">
        <v>42551</v>
      </c>
      <c r="H305" s="5" t="s">
        <v>478</v>
      </c>
      <c r="I305" s="132">
        <v>140167</v>
      </c>
      <c r="J305" s="132">
        <v>0</v>
      </c>
    </row>
    <row r="306" spans="1:11" x14ac:dyDescent="0.25">
      <c r="A306" s="5" t="s">
        <v>412</v>
      </c>
      <c r="C306" s="181">
        <v>1</v>
      </c>
      <c r="D306" s="5" t="s">
        <v>108</v>
      </c>
      <c r="E306" s="133">
        <v>87</v>
      </c>
      <c r="F306" s="182">
        <v>42643</v>
      </c>
      <c r="G306" s="182">
        <v>42643</v>
      </c>
      <c r="H306" s="5" t="s">
        <v>479</v>
      </c>
      <c r="I306" s="132">
        <v>139327</v>
      </c>
      <c r="J306" s="132">
        <v>0</v>
      </c>
    </row>
    <row r="307" spans="1:11" x14ac:dyDescent="0.25">
      <c r="A307" s="5" t="s">
        <v>412</v>
      </c>
      <c r="C307" s="181">
        <v>1</v>
      </c>
      <c r="D307" s="5" t="s">
        <v>108</v>
      </c>
      <c r="E307" s="133">
        <v>12</v>
      </c>
      <c r="F307" s="182">
        <v>42648</v>
      </c>
      <c r="G307" s="182">
        <v>42648</v>
      </c>
      <c r="H307" s="5" t="s">
        <v>480</v>
      </c>
      <c r="I307" s="132">
        <v>1245159</v>
      </c>
      <c r="J307" s="132">
        <v>0</v>
      </c>
    </row>
    <row r="308" spans="1:11" x14ac:dyDescent="0.25">
      <c r="A308" s="5" t="s">
        <v>412</v>
      </c>
      <c r="C308" s="181">
        <v>1</v>
      </c>
      <c r="D308" s="5" t="s">
        <v>108</v>
      </c>
      <c r="E308" s="133">
        <v>99</v>
      </c>
      <c r="F308" s="182">
        <v>42698</v>
      </c>
      <c r="G308" s="182">
        <v>42698</v>
      </c>
      <c r="H308" s="5" t="s">
        <v>480</v>
      </c>
      <c r="I308" s="132">
        <v>2733174</v>
      </c>
      <c r="J308" s="132">
        <v>0</v>
      </c>
      <c r="K308" s="132">
        <v>7393331</v>
      </c>
    </row>
    <row r="309" spans="1:11" x14ac:dyDescent="0.25">
      <c r="A309" s="5" t="s">
        <v>412</v>
      </c>
      <c r="C309" s="181">
        <v>2</v>
      </c>
      <c r="D309" s="5" t="s">
        <v>108</v>
      </c>
      <c r="E309" s="133">
        <v>87</v>
      </c>
      <c r="F309" s="182">
        <v>42643</v>
      </c>
      <c r="G309" s="182">
        <v>42643</v>
      </c>
      <c r="H309" s="5" t="s">
        <v>481</v>
      </c>
      <c r="I309" s="132">
        <v>248373</v>
      </c>
      <c r="J309" s="132">
        <v>0</v>
      </c>
      <c r="K309" s="132">
        <v>248373</v>
      </c>
    </row>
    <row r="310" spans="1:11" x14ac:dyDescent="0.25">
      <c r="A310" s="5" t="s">
        <v>412</v>
      </c>
      <c r="C310" s="181">
        <v>3</v>
      </c>
      <c r="D310" s="5" t="s">
        <v>108</v>
      </c>
      <c r="E310" s="133">
        <v>87</v>
      </c>
      <c r="F310" s="182">
        <v>42643</v>
      </c>
      <c r="G310" s="182">
        <v>42643</v>
      </c>
      <c r="H310" s="5" t="s">
        <v>482</v>
      </c>
      <c r="I310" s="132">
        <v>1004570</v>
      </c>
      <c r="J310" s="132">
        <v>0</v>
      </c>
      <c r="K310" s="132">
        <v>1004570</v>
      </c>
    </row>
    <row r="311" spans="1:11" x14ac:dyDescent="0.25">
      <c r="A311" s="5" t="s">
        <v>412</v>
      </c>
      <c r="C311" s="181">
        <v>4</v>
      </c>
      <c r="D311" s="5" t="s">
        <v>108</v>
      </c>
      <c r="E311" s="133">
        <v>87</v>
      </c>
      <c r="F311" s="182">
        <v>42643</v>
      </c>
      <c r="G311" s="182">
        <v>42643</v>
      </c>
      <c r="H311" s="5" t="s">
        <v>483</v>
      </c>
      <c r="I311" s="132">
        <v>17191</v>
      </c>
      <c r="J311" s="132">
        <v>0</v>
      </c>
      <c r="K311" s="132">
        <v>17191</v>
      </c>
    </row>
    <row r="312" spans="1:11" x14ac:dyDescent="0.25">
      <c r="A312" s="5" t="s">
        <v>412</v>
      </c>
      <c r="C312" s="181">
        <v>5</v>
      </c>
      <c r="D312" s="5" t="s">
        <v>108</v>
      </c>
      <c r="E312" s="133">
        <v>87</v>
      </c>
      <c r="F312" s="182">
        <v>42643</v>
      </c>
      <c r="G312" s="182">
        <v>42643</v>
      </c>
      <c r="H312" s="5" t="s">
        <v>484</v>
      </c>
      <c r="I312" s="132">
        <v>8598</v>
      </c>
      <c r="J312" s="132">
        <v>0</v>
      </c>
      <c r="K312" s="132">
        <v>8598</v>
      </c>
    </row>
    <row r="313" spans="1:11" x14ac:dyDescent="0.25">
      <c r="A313" s="5" t="s">
        <v>412</v>
      </c>
      <c r="C313" s="181">
        <v>6</v>
      </c>
      <c r="D313" s="5" t="s">
        <v>108</v>
      </c>
      <c r="E313" s="133">
        <v>87</v>
      </c>
      <c r="F313" s="182">
        <v>42643</v>
      </c>
      <c r="G313" s="182">
        <v>42643</v>
      </c>
      <c r="H313" s="5" t="s">
        <v>485</v>
      </c>
      <c r="I313" s="132">
        <v>8598</v>
      </c>
      <c r="J313" s="132">
        <v>0</v>
      </c>
      <c r="K313" s="132">
        <v>8598</v>
      </c>
    </row>
    <row r="314" spans="1:11" x14ac:dyDescent="0.25">
      <c r="A314" s="5" t="s">
        <v>412</v>
      </c>
      <c r="C314" s="181">
        <v>7</v>
      </c>
      <c r="D314" s="5" t="s">
        <v>108</v>
      </c>
      <c r="E314" s="133">
        <v>87</v>
      </c>
      <c r="F314" s="182">
        <v>42643</v>
      </c>
      <c r="G314" s="182">
        <v>42643</v>
      </c>
      <c r="H314" s="5" t="s">
        <v>486</v>
      </c>
      <c r="I314" s="132">
        <v>8598</v>
      </c>
      <c r="J314" s="132">
        <v>0</v>
      </c>
      <c r="K314" s="132">
        <v>8598</v>
      </c>
    </row>
    <row r="315" spans="1:11" x14ac:dyDescent="0.25">
      <c r="A315" s="5" t="s">
        <v>412</v>
      </c>
      <c r="C315" s="181">
        <v>8</v>
      </c>
      <c r="D315" s="5" t="s">
        <v>108</v>
      </c>
      <c r="E315" s="133">
        <v>87</v>
      </c>
      <c r="F315" s="182">
        <v>42643</v>
      </c>
      <c r="G315" s="182">
        <v>42643</v>
      </c>
      <c r="H315" s="5" t="s">
        <v>487</v>
      </c>
      <c r="I315" s="132">
        <v>8598</v>
      </c>
      <c r="J315" s="132">
        <v>0</v>
      </c>
      <c r="K315" s="132">
        <v>8598</v>
      </c>
    </row>
    <row r="316" spans="1:11" x14ac:dyDescent="0.25">
      <c r="A316" s="5" t="s">
        <v>412</v>
      </c>
      <c r="C316" s="181">
        <v>9</v>
      </c>
      <c r="D316" s="5" t="s">
        <v>108</v>
      </c>
      <c r="E316" s="133">
        <v>87</v>
      </c>
      <c r="F316" s="182">
        <v>42643</v>
      </c>
      <c r="G316" s="182">
        <v>42643</v>
      </c>
      <c r="H316" s="5" t="s">
        <v>488</v>
      </c>
      <c r="I316" s="132">
        <v>8598</v>
      </c>
      <c r="J316" s="132">
        <v>0</v>
      </c>
      <c r="K316" s="132">
        <v>8598</v>
      </c>
    </row>
    <row r="317" spans="1:11" x14ac:dyDescent="0.25">
      <c r="A317" s="5" t="s">
        <v>412</v>
      </c>
      <c r="C317" s="181">
        <v>10</v>
      </c>
      <c r="D317" s="5" t="s">
        <v>108</v>
      </c>
      <c r="E317" s="133">
        <v>87</v>
      </c>
      <c r="F317" s="182">
        <v>42643</v>
      </c>
      <c r="G317" s="182">
        <v>42643</v>
      </c>
      <c r="H317" s="5" t="s">
        <v>489</v>
      </c>
      <c r="I317" s="132">
        <v>8598</v>
      </c>
      <c r="J317" s="132">
        <v>0</v>
      </c>
      <c r="K317" s="132">
        <v>8598</v>
      </c>
    </row>
    <row r="318" spans="1:11" x14ac:dyDescent="0.25">
      <c r="A318" s="5" t="s">
        <v>412</v>
      </c>
      <c r="C318" s="181">
        <v>11</v>
      </c>
      <c r="D318" s="5" t="s">
        <v>108</v>
      </c>
      <c r="E318" s="133">
        <v>87</v>
      </c>
      <c r="F318" s="182">
        <v>42643</v>
      </c>
      <c r="G318" s="182">
        <v>42643</v>
      </c>
      <c r="H318" s="5" t="s">
        <v>490</v>
      </c>
      <c r="I318" s="132">
        <v>8598</v>
      </c>
      <c r="J318" s="132">
        <v>0</v>
      </c>
      <c r="K318" s="132">
        <v>8598</v>
      </c>
    </row>
    <row r="319" spans="1:11" x14ac:dyDescent="0.25">
      <c r="A319" s="5" t="s">
        <v>412</v>
      </c>
      <c r="C319" s="181">
        <v>12</v>
      </c>
      <c r="D319" s="5" t="s">
        <v>108</v>
      </c>
      <c r="E319" s="133">
        <v>87</v>
      </c>
      <c r="F319" s="182">
        <v>42643</v>
      </c>
      <c r="G319" s="182">
        <v>42643</v>
      </c>
      <c r="H319" s="5" t="s">
        <v>491</v>
      </c>
      <c r="I319" s="132">
        <v>8598</v>
      </c>
      <c r="J319" s="132">
        <v>0</v>
      </c>
      <c r="K319" s="132">
        <v>8598</v>
      </c>
    </row>
    <row r="320" spans="1:11" x14ac:dyDescent="0.25">
      <c r="A320" s="5" t="s">
        <v>412</v>
      </c>
      <c r="C320" s="181">
        <v>13</v>
      </c>
      <c r="D320" s="5" t="s">
        <v>108</v>
      </c>
      <c r="E320" s="133">
        <v>87</v>
      </c>
      <c r="F320" s="182">
        <v>42643</v>
      </c>
      <c r="G320" s="182">
        <v>42643</v>
      </c>
      <c r="H320" s="5" t="s">
        <v>492</v>
      </c>
      <c r="I320" s="132">
        <v>8598</v>
      </c>
      <c r="J320" s="132">
        <v>0</v>
      </c>
      <c r="K320" s="132">
        <v>8598</v>
      </c>
    </row>
    <row r="321" spans="1:11" x14ac:dyDescent="0.25">
      <c r="A321" s="5" t="s">
        <v>412</v>
      </c>
      <c r="C321" s="181">
        <v>14</v>
      </c>
      <c r="D321" s="5" t="s">
        <v>108</v>
      </c>
      <c r="E321" s="133">
        <v>87</v>
      </c>
      <c r="F321" s="182">
        <v>42643</v>
      </c>
      <c r="G321" s="182">
        <v>42643</v>
      </c>
      <c r="H321" s="5" t="s">
        <v>493</v>
      </c>
      <c r="I321" s="132">
        <v>8598</v>
      </c>
      <c r="J321" s="132">
        <v>0</v>
      </c>
      <c r="K321" s="132">
        <v>8598</v>
      </c>
    </row>
    <row r="323" spans="1:11" x14ac:dyDescent="0.25">
      <c r="I323" s="183">
        <v>8749445</v>
      </c>
      <c r="J323" s="183">
        <v>0</v>
      </c>
      <c r="K323" s="183">
        <v>8749445</v>
      </c>
    </row>
    <row r="324" spans="1:11" x14ac:dyDescent="0.25">
      <c r="A324" s="174" t="s">
        <v>494</v>
      </c>
      <c r="C324" s="175" t="s">
        <v>134</v>
      </c>
    </row>
    <row r="326" spans="1:11" ht="15.75" thickBot="1" x14ac:dyDescent="0.3">
      <c r="A326" s="180" t="s">
        <v>404</v>
      </c>
      <c r="C326" s="180" t="s">
        <v>405</v>
      </c>
    </row>
    <row r="327" spans="1:11" ht="15.75" thickTop="1" x14ac:dyDescent="0.25"/>
    <row r="328" spans="1:11" x14ac:dyDescent="0.25">
      <c r="A328" s="4" t="s">
        <v>86</v>
      </c>
      <c r="B328" s="4" t="s">
        <v>406</v>
      </c>
      <c r="D328" s="4" t="s">
        <v>86</v>
      </c>
      <c r="E328" s="134" t="s">
        <v>406</v>
      </c>
      <c r="F328" s="134" t="s">
        <v>407</v>
      </c>
      <c r="G328" s="4" t="s">
        <v>408</v>
      </c>
      <c r="H328" s="4" t="s">
        <v>409</v>
      </c>
      <c r="I328" s="134" t="s">
        <v>410</v>
      </c>
      <c r="J328" s="134" t="s">
        <v>411</v>
      </c>
      <c r="K328" s="134" t="s">
        <v>393</v>
      </c>
    </row>
    <row r="330" spans="1:11" x14ac:dyDescent="0.25">
      <c r="A330" s="5" t="s">
        <v>412</v>
      </c>
      <c r="C330" s="181">
        <v>1</v>
      </c>
      <c r="D330" s="5" t="s">
        <v>108</v>
      </c>
      <c r="E330" s="133">
        <v>88</v>
      </c>
      <c r="F330" s="182">
        <v>42643</v>
      </c>
      <c r="G330" s="182">
        <v>42643</v>
      </c>
      <c r="H330" s="5" t="s">
        <v>495</v>
      </c>
      <c r="I330" s="132">
        <v>277720</v>
      </c>
      <c r="J330" s="132">
        <v>0</v>
      </c>
    </row>
    <row r="331" spans="1:11" x14ac:dyDescent="0.25">
      <c r="A331" s="5" t="s">
        <v>412</v>
      </c>
      <c r="C331" s="181">
        <v>1</v>
      </c>
      <c r="D331" s="5" t="s">
        <v>108</v>
      </c>
      <c r="E331" s="133">
        <v>88</v>
      </c>
      <c r="F331" s="182">
        <v>42643</v>
      </c>
      <c r="G331" s="182">
        <v>42643</v>
      </c>
      <c r="H331" s="5" t="s">
        <v>496</v>
      </c>
      <c r="I331" s="132">
        <v>94246</v>
      </c>
      <c r="J331" s="132">
        <v>0</v>
      </c>
    </row>
    <row r="332" spans="1:11" x14ac:dyDescent="0.25">
      <c r="A332" s="5" t="s">
        <v>412</v>
      </c>
      <c r="C332" s="181">
        <v>1</v>
      </c>
      <c r="D332" s="5" t="s">
        <v>108</v>
      </c>
      <c r="E332" s="133">
        <v>88</v>
      </c>
      <c r="F332" s="182">
        <v>42643</v>
      </c>
      <c r="G332" s="182">
        <v>42643</v>
      </c>
      <c r="H332" s="5" t="s">
        <v>497</v>
      </c>
      <c r="I332" s="132">
        <v>135525</v>
      </c>
      <c r="J332" s="132">
        <v>0</v>
      </c>
    </row>
    <row r="333" spans="1:11" x14ac:dyDescent="0.25">
      <c r="A333" s="5" t="s">
        <v>412</v>
      </c>
      <c r="C333" s="181">
        <v>1</v>
      </c>
      <c r="D333" s="5" t="s">
        <v>108</v>
      </c>
      <c r="E333" s="133">
        <v>88</v>
      </c>
      <c r="F333" s="182">
        <v>42643</v>
      </c>
      <c r="G333" s="182">
        <v>42643</v>
      </c>
      <c r="H333" s="5" t="s">
        <v>498</v>
      </c>
      <c r="I333" s="132">
        <v>292022</v>
      </c>
      <c r="J333" s="132">
        <v>0</v>
      </c>
    </row>
    <row r="334" spans="1:11" x14ac:dyDescent="0.25">
      <c r="A334" s="5" t="s">
        <v>412</v>
      </c>
      <c r="C334" s="181">
        <v>1</v>
      </c>
      <c r="D334" s="5" t="s">
        <v>108</v>
      </c>
      <c r="E334" s="133">
        <v>88</v>
      </c>
      <c r="F334" s="182">
        <v>42643</v>
      </c>
      <c r="G334" s="182">
        <v>42643</v>
      </c>
      <c r="H334" s="5" t="s">
        <v>498</v>
      </c>
      <c r="I334" s="132">
        <v>401959</v>
      </c>
      <c r="J334" s="132">
        <v>0</v>
      </c>
    </row>
    <row r="335" spans="1:11" x14ac:dyDescent="0.25">
      <c r="A335" s="5" t="s">
        <v>412</v>
      </c>
      <c r="C335" s="181">
        <v>1</v>
      </c>
      <c r="D335" s="5" t="s">
        <v>108</v>
      </c>
      <c r="E335" s="133">
        <v>88</v>
      </c>
      <c r="F335" s="182">
        <v>42643</v>
      </c>
      <c r="G335" s="182">
        <v>42643</v>
      </c>
      <c r="H335" s="5" t="s">
        <v>499</v>
      </c>
      <c r="I335" s="132">
        <v>220749</v>
      </c>
      <c r="J335" s="132">
        <v>0</v>
      </c>
    </row>
    <row r="336" spans="1:11" x14ac:dyDescent="0.25">
      <c r="A336" s="5" t="s">
        <v>412</v>
      </c>
      <c r="C336" s="181">
        <v>1</v>
      </c>
      <c r="D336" s="5" t="s">
        <v>108</v>
      </c>
      <c r="E336" s="133">
        <v>88</v>
      </c>
      <c r="F336" s="182">
        <v>42643</v>
      </c>
      <c r="G336" s="182">
        <v>42643</v>
      </c>
      <c r="H336" s="5" t="s">
        <v>500</v>
      </c>
      <c r="I336" s="132">
        <v>167077</v>
      </c>
      <c r="J336" s="132">
        <v>0</v>
      </c>
    </row>
    <row r="337" spans="1:11" x14ac:dyDescent="0.25">
      <c r="A337" s="5" t="s">
        <v>412</v>
      </c>
      <c r="C337" s="181">
        <v>1</v>
      </c>
      <c r="D337" s="5" t="s">
        <v>108</v>
      </c>
      <c r="E337" s="133">
        <v>88</v>
      </c>
      <c r="F337" s="182">
        <v>42643</v>
      </c>
      <c r="G337" s="182">
        <v>42643</v>
      </c>
      <c r="H337" s="5" t="s">
        <v>501</v>
      </c>
      <c r="I337" s="132">
        <v>15079</v>
      </c>
      <c r="J337" s="132">
        <v>0</v>
      </c>
    </row>
    <row r="338" spans="1:11" x14ac:dyDescent="0.25">
      <c r="A338" s="5" t="s">
        <v>412</v>
      </c>
      <c r="C338" s="181">
        <v>1</v>
      </c>
      <c r="D338" s="5" t="s">
        <v>108</v>
      </c>
      <c r="E338" s="133">
        <v>88</v>
      </c>
      <c r="F338" s="182">
        <v>42643</v>
      </c>
      <c r="G338" s="182">
        <v>42643</v>
      </c>
      <c r="H338" s="5" t="s">
        <v>502</v>
      </c>
      <c r="I338" s="132">
        <v>22560</v>
      </c>
      <c r="J338" s="132">
        <v>0</v>
      </c>
      <c r="K338" s="132">
        <v>1626937</v>
      </c>
    </row>
    <row r="339" spans="1:11" x14ac:dyDescent="0.25">
      <c r="A339" s="5" t="s">
        <v>412</v>
      </c>
      <c r="C339" s="181">
        <v>164141117</v>
      </c>
      <c r="D339" s="5" t="s">
        <v>108</v>
      </c>
      <c r="E339" s="133">
        <v>9</v>
      </c>
      <c r="F339" s="182">
        <v>42768</v>
      </c>
      <c r="H339" s="5" t="s">
        <v>503</v>
      </c>
      <c r="I339" s="132">
        <v>104650</v>
      </c>
      <c r="J339" s="132">
        <v>0</v>
      </c>
      <c r="K339" s="132">
        <v>104650</v>
      </c>
    </row>
    <row r="340" spans="1:11" x14ac:dyDescent="0.25">
      <c r="A340" s="5" t="s">
        <v>441</v>
      </c>
      <c r="C340" s="181">
        <v>45</v>
      </c>
      <c r="D340" s="5" t="s">
        <v>108</v>
      </c>
      <c r="E340" s="133">
        <v>8</v>
      </c>
      <c r="F340" s="182">
        <v>42492</v>
      </c>
      <c r="G340" s="182">
        <v>42465</v>
      </c>
      <c r="H340" s="5" t="s">
        <v>504</v>
      </c>
      <c r="I340" s="132">
        <v>4366809</v>
      </c>
      <c r="J340" s="132">
        <v>0</v>
      </c>
      <c r="K340" s="132">
        <v>4366809</v>
      </c>
    </row>
    <row r="342" spans="1:11" x14ac:dyDescent="0.25">
      <c r="I342" s="183">
        <v>6098396</v>
      </c>
      <c r="J342" s="183">
        <v>0</v>
      </c>
      <c r="K342" s="183">
        <v>6098396</v>
      </c>
    </row>
    <row r="343" spans="1:11" x14ac:dyDescent="0.25">
      <c r="A343" s="174" t="s">
        <v>505</v>
      </c>
      <c r="C343" s="175" t="s">
        <v>129</v>
      </c>
    </row>
    <row r="345" spans="1:11" ht="15.75" thickBot="1" x14ac:dyDescent="0.3">
      <c r="A345" s="180" t="s">
        <v>404</v>
      </c>
      <c r="C345" s="180" t="s">
        <v>405</v>
      </c>
    </row>
    <row r="346" spans="1:11" ht="15.75" thickTop="1" x14ac:dyDescent="0.25"/>
    <row r="347" spans="1:11" x14ac:dyDescent="0.25">
      <c r="A347" s="4" t="s">
        <v>86</v>
      </c>
      <c r="B347" s="4" t="s">
        <v>406</v>
      </c>
      <c r="D347" s="4" t="s">
        <v>86</v>
      </c>
      <c r="E347" s="134" t="s">
        <v>406</v>
      </c>
      <c r="F347" s="134" t="s">
        <v>407</v>
      </c>
      <c r="G347" s="4" t="s">
        <v>408</v>
      </c>
      <c r="H347" s="4" t="s">
        <v>409</v>
      </c>
      <c r="I347" s="134" t="s">
        <v>410</v>
      </c>
      <c r="J347" s="134" t="s">
        <v>411</v>
      </c>
      <c r="K347" s="134" t="s">
        <v>393</v>
      </c>
    </row>
    <row r="349" spans="1:11" x14ac:dyDescent="0.25">
      <c r="A349" s="5" t="s">
        <v>412</v>
      </c>
      <c r="C349" s="181">
        <v>0</v>
      </c>
      <c r="D349" s="5" t="s">
        <v>219</v>
      </c>
      <c r="E349" s="133">
        <v>91</v>
      </c>
      <c r="F349" s="182">
        <v>42400</v>
      </c>
      <c r="G349" s="182">
        <v>42400</v>
      </c>
      <c r="H349" s="5" t="s">
        <v>506</v>
      </c>
      <c r="I349" s="132">
        <v>46200</v>
      </c>
      <c r="J349" s="132">
        <v>0</v>
      </c>
    </row>
    <row r="350" spans="1:11" x14ac:dyDescent="0.25">
      <c r="A350" s="5" t="s">
        <v>412</v>
      </c>
      <c r="C350" s="181">
        <v>0</v>
      </c>
      <c r="D350" s="5" t="s">
        <v>219</v>
      </c>
      <c r="E350" s="133">
        <v>91</v>
      </c>
      <c r="F350" s="182">
        <v>42400</v>
      </c>
      <c r="G350" s="182">
        <v>42400</v>
      </c>
      <c r="H350" s="5" t="s">
        <v>507</v>
      </c>
      <c r="I350" s="132">
        <v>91178</v>
      </c>
      <c r="J350" s="132">
        <v>0</v>
      </c>
    </row>
    <row r="351" spans="1:11" x14ac:dyDescent="0.25">
      <c r="A351" s="5" t="s">
        <v>412</v>
      </c>
      <c r="C351" s="181">
        <v>0</v>
      </c>
      <c r="D351" s="5" t="s">
        <v>219</v>
      </c>
      <c r="E351" s="133">
        <v>89</v>
      </c>
      <c r="F351" s="182">
        <v>42460</v>
      </c>
      <c r="G351" s="182">
        <v>42460</v>
      </c>
      <c r="H351" s="5" t="s">
        <v>508</v>
      </c>
      <c r="I351" s="132">
        <v>38878</v>
      </c>
      <c r="J351" s="132">
        <v>0</v>
      </c>
    </row>
    <row r="352" spans="1:11" x14ac:dyDescent="0.25">
      <c r="A352" s="5" t="s">
        <v>412</v>
      </c>
      <c r="C352" s="181">
        <v>0</v>
      </c>
      <c r="D352" s="5" t="s">
        <v>219</v>
      </c>
      <c r="E352" s="133">
        <v>89</v>
      </c>
      <c r="F352" s="182">
        <v>42460</v>
      </c>
      <c r="G352" s="182">
        <v>42460</v>
      </c>
      <c r="H352" s="5" t="s">
        <v>509</v>
      </c>
      <c r="I352" s="132">
        <v>76728</v>
      </c>
      <c r="J352" s="132">
        <v>0</v>
      </c>
    </row>
    <row r="353" spans="1:11" x14ac:dyDescent="0.25">
      <c r="A353" s="5" t="s">
        <v>412</v>
      </c>
      <c r="C353" s="181">
        <v>0</v>
      </c>
      <c r="D353" s="5" t="s">
        <v>219</v>
      </c>
      <c r="E353" s="133">
        <v>81</v>
      </c>
      <c r="F353" s="182">
        <v>42490</v>
      </c>
      <c r="G353" s="182">
        <v>42490</v>
      </c>
      <c r="H353" s="5" t="s">
        <v>510</v>
      </c>
      <c r="I353" s="132">
        <v>42506</v>
      </c>
      <c r="J353" s="132">
        <v>0</v>
      </c>
    </row>
    <row r="354" spans="1:11" x14ac:dyDescent="0.25">
      <c r="A354" s="5" t="s">
        <v>412</v>
      </c>
      <c r="C354" s="181">
        <v>0</v>
      </c>
      <c r="D354" s="5" t="s">
        <v>219</v>
      </c>
      <c r="E354" s="133">
        <v>81</v>
      </c>
      <c r="F354" s="182">
        <v>42490</v>
      </c>
      <c r="G354" s="182">
        <v>42490</v>
      </c>
      <c r="H354" s="5" t="s">
        <v>511</v>
      </c>
      <c r="I354" s="132">
        <v>83889</v>
      </c>
      <c r="J354" s="132">
        <v>0</v>
      </c>
    </row>
    <row r="355" spans="1:11" x14ac:dyDescent="0.25">
      <c r="A355" s="5" t="s">
        <v>412</v>
      </c>
      <c r="C355" s="181">
        <v>0</v>
      </c>
      <c r="D355" s="5" t="s">
        <v>219</v>
      </c>
      <c r="E355" s="133">
        <v>88</v>
      </c>
      <c r="F355" s="182">
        <v>42521</v>
      </c>
      <c r="G355" s="182">
        <v>42521</v>
      </c>
      <c r="H355" s="5" t="s">
        <v>512</v>
      </c>
      <c r="I355" s="132">
        <v>44731</v>
      </c>
      <c r="J355" s="132">
        <v>0</v>
      </c>
    </row>
    <row r="356" spans="1:11" x14ac:dyDescent="0.25">
      <c r="A356" s="5" t="s">
        <v>412</v>
      </c>
      <c r="C356" s="181">
        <v>0</v>
      </c>
      <c r="D356" s="5" t="s">
        <v>219</v>
      </c>
      <c r="E356" s="133">
        <v>88</v>
      </c>
      <c r="F356" s="182">
        <v>42521</v>
      </c>
      <c r="G356" s="182">
        <v>42521</v>
      </c>
      <c r="H356" s="5" t="s">
        <v>513</v>
      </c>
      <c r="I356" s="132">
        <v>88282</v>
      </c>
      <c r="J356" s="132">
        <v>0</v>
      </c>
    </row>
    <row r="357" spans="1:11" x14ac:dyDescent="0.25">
      <c r="A357" s="5" t="s">
        <v>412</v>
      </c>
      <c r="C357" s="181">
        <v>0</v>
      </c>
      <c r="D357" s="5" t="s">
        <v>219</v>
      </c>
      <c r="E357" s="133">
        <v>62</v>
      </c>
      <c r="F357" s="182">
        <v>42551</v>
      </c>
      <c r="G357" s="182">
        <v>42551</v>
      </c>
      <c r="H357" s="5" t="s">
        <v>514</v>
      </c>
      <c r="I357" s="132">
        <v>43716</v>
      </c>
      <c r="J357" s="132">
        <v>0</v>
      </c>
    </row>
    <row r="358" spans="1:11" x14ac:dyDescent="0.25">
      <c r="A358" s="5" t="s">
        <v>412</v>
      </c>
      <c r="C358" s="181">
        <v>0</v>
      </c>
      <c r="D358" s="5" t="s">
        <v>219</v>
      </c>
      <c r="E358" s="133">
        <v>62</v>
      </c>
      <c r="F358" s="182">
        <v>42551</v>
      </c>
      <c r="G358" s="182">
        <v>42551</v>
      </c>
      <c r="H358" s="5" t="s">
        <v>515</v>
      </c>
      <c r="I358" s="132">
        <v>86276</v>
      </c>
      <c r="J358" s="132">
        <v>0</v>
      </c>
      <c r="K358" s="132">
        <v>642384</v>
      </c>
    </row>
    <row r="359" spans="1:11" x14ac:dyDescent="0.25">
      <c r="A359" s="5" t="s">
        <v>412</v>
      </c>
      <c r="C359" s="181">
        <v>1</v>
      </c>
      <c r="D359" s="5" t="s">
        <v>108</v>
      </c>
      <c r="E359" s="133">
        <v>55</v>
      </c>
      <c r="F359" s="182">
        <v>42429</v>
      </c>
      <c r="G359" s="182">
        <v>42429</v>
      </c>
      <c r="H359" s="5" t="s">
        <v>516</v>
      </c>
      <c r="I359" s="132">
        <v>455425</v>
      </c>
      <c r="J359" s="132">
        <v>0</v>
      </c>
    </row>
    <row r="360" spans="1:11" x14ac:dyDescent="0.25">
      <c r="A360" s="5" t="s">
        <v>412</v>
      </c>
      <c r="C360" s="181">
        <v>1</v>
      </c>
      <c r="D360" s="5" t="s">
        <v>108</v>
      </c>
      <c r="E360" s="133">
        <v>85</v>
      </c>
      <c r="F360" s="182">
        <v>42460</v>
      </c>
      <c r="G360" s="182">
        <v>42460</v>
      </c>
      <c r="H360" s="5" t="s">
        <v>516</v>
      </c>
      <c r="I360" s="132">
        <v>484831</v>
      </c>
      <c r="J360" s="132">
        <v>0</v>
      </c>
    </row>
    <row r="361" spans="1:11" x14ac:dyDescent="0.25">
      <c r="A361" s="5" t="s">
        <v>412</v>
      </c>
      <c r="C361" s="181">
        <v>1</v>
      </c>
      <c r="D361" s="5" t="s">
        <v>108</v>
      </c>
      <c r="E361" s="133">
        <v>13</v>
      </c>
      <c r="F361" s="182">
        <v>42492</v>
      </c>
      <c r="G361" s="182">
        <v>42521</v>
      </c>
      <c r="H361" s="5" t="s">
        <v>516</v>
      </c>
      <c r="I361" s="132">
        <v>507466</v>
      </c>
      <c r="J361" s="132">
        <v>0</v>
      </c>
    </row>
    <row r="362" spans="1:11" x14ac:dyDescent="0.25">
      <c r="A362" s="5" t="s">
        <v>412</v>
      </c>
      <c r="C362" s="181">
        <v>1</v>
      </c>
      <c r="D362" s="5" t="s">
        <v>108</v>
      </c>
      <c r="E362" s="133">
        <v>8</v>
      </c>
      <c r="F362" s="182">
        <v>42523</v>
      </c>
      <c r="G362" s="182">
        <v>42551</v>
      </c>
      <c r="H362" s="5" t="s">
        <v>516</v>
      </c>
      <c r="I362" s="132">
        <v>507133</v>
      </c>
      <c r="J362" s="132">
        <v>0</v>
      </c>
    </row>
    <row r="363" spans="1:11" x14ac:dyDescent="0.25">
      <c r="A363" s="5" t="s">
        <v>412</v>
      </c>
      <c r="C363" s="181">
        <v>1</v>
      </c>
      <c r="D363" s="5" t="s">
        <v>108</v>
      </c>
      <c r="E363" s="133">
        <v>57</v>
      </c>
      <c r="F363" s="182">
        <v>42612</v>
      </c>
      <c r="G363" s="182">
        <v>42592</v>
      </c>
      <c r="H363" s="5" t="s">
        <v>517</v>
      </c>
      <c r="I363" s="132">
        <v>157532</v>
      </c>
      <c r="J363" s="132">
        <v>0</v>
      </c>
    </row>
    <row r="364" spans="1:11" x14ac:dyDescent="0.25">
      <c r="A364" s="5" t="s">
        <v>412</v>
      </c>
      <c r="C364" s="181">
        <v>1</v>
      </c>
      <c r="D364" s="5" t="s">
        <v>108</v>
      </c>
      <c r="E364" s="133">
        <v>102</v>
      </c>
      <c r="F364" s="182">
        <v>42613</v>
      </c>
      <c r="G364" s="182">
        <v>42369</v>
      </c>
      <c r="H364" s="5" t="s">
        <v>518</v>
      </c>
      <c r="I364" s="132">
        <v>24249</v>
      </c>
      <c r="J364" s="132">
        <v>0</v>
      </c>
    </row>
    <row r="365" spans="1:11" x14ac:dyDescent="0.25">
      <c r="A365" s="5" t="s">
        <v>412</v>
      </c>
      <c r="C365" s="181">
        <v>1</v>
      </c>
      <c r="D365" s="5" t="s">
        <v>108</v>
      </c>
      <c r="E365" s="133">
        <v>10</v>
      </c>
      <c r="F365" s="182">
        <v>42620</v>
      </c>
      <c r="G365" s="182">
        <v>42551</v>
      </c>
      <c r="H365" s="5" t="s">
        <v>519</v>
      </c>
      <c r="I365" s="132">
        <v>113556</v>
      </c>
      <c r="J365" s="132">
        <v>0</v>
      </c>
    </row>
    <row r="366" spans="1:11" x14ac:dyDescent="0.25">
      <c r="A366" s="5" t="s">
        <v>412</v>
      </c>
      <c r="C366" s="181">
        <v>1</v>
      </c>
      <c r="D366" s="5" t="s">
        <v>108</v>
      </c>
      <c r="E366" s="133">
        <v>21</v>
      </c>
      <c r="F366" s="182">
        <v>42625</v>
      </c>
      <c r="G366" s="182">
        <v>42643</v>
      </c>
      <c r="H366" s="5" t="s">
        <v>520</v>
      </c>
      <c r="I366" s="132">
        <v>41020</v>
      </c>
      <c r="J366" s="132">
        <v>0</v>
      </c>
    </row>
    <row r="367" spans="1:11" x14ac:dyDescent="0.25">
      <c r="A367" s="5" t="s">
        <v>412</v>
      </c>
      <c r="C367" s="181">
        <v>1</v>
      </c>
      <c r="D367" s="5" t="s">
        <v>108</v>
      </c>
      <c r="E367" s="133">
        <v>21</v>
      </c>
      <c r="F367" s="182">
        <v>42625</v>
      </c>
      <c r="G367" s="182">
        <v>42643</v>
      </c>
      <c r="H367" s="5" t="s">
        <v>521</v>
      </c>
      <c r="I367" s="132">
        <v>70946</v>
      </c>
      <c r="J367" s="132">
        <v>0</v>
      </c>
    </row>
    <row r="368" spans="1:11" x14ac:dyDescent="0.25">
      <c r="A368" s="5" t="s">
        <v>412</v>
      </c>
      <c r="C368" s="181">
        <v>1</v>
      </c>
      <c r="D368" s="5" t="s">
        <v>108</v>
      </c>
      <c r="E368" s="133">
        <v>90</v>
      </c>
      <c r="F368" s="182">
        <v>42643</v>
      </c>
      <c r="G368" s="182">
        <v>42643</v>
      </c>
      <c r="H368" s="5" t="s">
        <v>522</v>
      </c>
      <c r="I368" s="132">
        <v>112875</v>
      </c>
      <c r="J368" s="132">
        <v>0</v>
      </c>
    </row>
    <row r="369" spans="1:11" x14ac:dyDescent="0.25">
      <c r="A369" s="5" t="s">
        <v>412</v>
      </c>
      <c r="C369" s="181">
        <v>1</v>
      </c>
      <c r="D369" s="5" t="s">
        <v>108</v>
      </c>
      <c r="E369" s="133">
        <v>102</v>
      </c>
      <c r="F369" s="182">
        <v>42698</v>
      </c>
      <c r="G369" s="182">
        <v>42698</v>
      </c>
      <c r="H369" s="5" t="s">
        <v>523</v>
      </c>
      <c r="I369" s="132">
        <v>112875</v>
      </c>
      <c r="J369" s="132">
        <v>0</v>
      </c>
    </row>
    <row r="370" spans="1:11" x14ac:dyDescent="0.25">
      <c r="A370" s="5" t="s">
        <v>412</v>
      </c>
      <c r="C370" s="181">
        <v>1</v>
      </c>
      <c r="F370" s="182">
        <v>42369</v>
      </c>
      <c r="G370" s="182">
        <v>42369</v>
      </c>
      <c r="H370" s="5" t="s">
        <v>437</v>
      </c>
      <c r="I370" s="132">
        <v>32238414</v>
      </c>
      <c r="J370" s="132">
        <v>0</v>
      </c>
    </row>
    <row r="371" spans="1:11" x14ac:dyDescent="0.25">
      <c r="A371" s="5" t="s">
        <v>412</v>
      </c>
      <c r="C371" s="181">
        <v>1</v>
      </c>
      <c r="D371" s="5" t="s">
        <v>108</v>
      </c>
      <c r="E371" s="133">
        <v>84</v>
      </c>
      <c r="F371" s="182">
        <v>42398</v>
      </c>
      <c r="G371" s="182">
        <v>42429</v>
      </c>
      <c r="H371" s="5" t="s">
        <v>524</v>
      </c>
      <c r="I371" s="132">
        <v>519895</v>
      </c>
      <c r="J371" s="132">
        <v>0</v>
      </c>
      <c r="K371" s="132">
        <v>35346217</v>
      </c>
    </row>
    <row r="372" spans="1:11" x14ac:dyDescent="0.25">
      <c r="A372" s="5" t="s">
        <v>412</v>
      </c>
      <c r="C372" s="181">
        <v>2</v>
      </c>
      <c r="D372" s="5" t="s">
        <v>108</v>
      </c>
      <c r="E372" s="133">
        <v>62</v>
      </c>
      <c r="F372" s="182">
        <v>42612</v>
      </c>
      <c r="G372" s="182">
        <v>42592</v>
      </c>
      <c r="H372" s="5" t="s">
        <v>525</v>
      </c>
      <c r="I372" s="132">
        <v>131443</v>
      </c>
      <c r="J372" s="132">
        <v>0</v>
      </c>
      <c r="K372" s="132">
        <v>131443</v>
      </c>
    </row>
    <row r="373" spans="1:11" x14ac:dyDescent="0.25">
      <c r="A373" s="5" t="s">
        <v>412</v>
      </c>
      <c r="C373" s="181">
        <v>201607</v>
      </c>
      <c r="D373" s="5" t="s">
        <v>108</v>
      </c>
      <c r="E373" s="133">
        <v>5</v>
      </c>
      <c r="F373" s="182">
        <v>42555</v>
      </c>
      <c r="H373" s="5" t="s">
        <v>526</v>
      </c>
      <c r="I373" s="132">
        <v>508736</v>
      </c>
      <c r="J373" s="132">
        <v>0</v>
      </c>
    </row>
    <row r="374" spans="1:11" x14ac:dyDescent="0.25">
      <c r="A374" s="5" t="s">
        <v>412</v>
      </c>
      <c r="C374" s="181">
        <v>201607</v>
      </c>
      <c r="D374" s="5" t="s">
        <v>108</v>
      </c>
      <c r="E374" s="133">
        <v>107</v>
      </c>
      <c r="F374" s="182">
        <v>42578</v>
      </c>
      <c r="G374" s="182">
        <v>42578</v>
      </c>
      <c r="H374" s="5" t="s">
        <v>526</v>
      </c>
      <c r="I374" s="132">
        <v>515999</v>
      </c>
      <c r="J374" s="132">
        <v>0</v>
      </c>
      <c r="K374" s="132">
        <v>1024735</v>
      </c>
    </row>
    <row r="375" spans="1:11" x14ac:dyDescent="0.25">
      <c r="A375" s="5" t="s">
        <v>412</v>
      </c>
      <c r="C375" s="181">
        <v>201608</v>
      </c>
      <c r="D375" s="5" t="s">
        <v>108</v>
      </c>
      <c r="E375" s="133">
        <v>32</v>
      </c>
      <c r="F375" s="182">
        <v>42611</v>
      </c>
      <c r="G375" s="182">
        <v>42613</v>
      </c>
      <c r="H375" s="5" t="s">
        <v>527</v>
      </c>
      <c r="I375" s="132">
        <v>467806</v>
      </c>
      <c r="J375" s="132">
        <v>0</v>
      </c>
      <c r="K375" s="132">
        <v>467806</v>
      </c>
    </row>
    <row r="377" spans="1:11" x14ac:dyDescent="0.25">
      <c r="I377" s="183">
        <v>37612585</v>
      </c>
      <c r="J377" s="183">
        <v>0</v>
      </c>
      <c r="K377" s="183">
        <v>37612585</v>
      </c>
    </row>
    <row r="378" spans="1:11" x14ac:dyDescent="0.25">
      <c r="A378" s="174" t="s">
        <v>528</v>
      </c>
      <c r="C378" s="175" t="s">
        <v>529</v>
      </c>
    </row>
    <row r="380" spans="1:11" ht="15.75" thickBot="1" x14ac:dyDescent="0.3">
      <c r="A380" s="180" t="s">
        <v>404</v>
      </c>
      <c r="C380" s="180" t="s">
        <v>405</v>
      </c>
    </row>
    <row r="381" spans="1:11" ht="15.75" thickTop="1" x14ac:dyDescent="0.25"/>
    <row r="382" spans="1:11" x14ac:dyDescent="0.25">
      <c r="A382" s="4" t="s">
        <v>86</v>
      </c>
      <c r="B382" s="4" t="s">
        <v>406</v>
      </c>
      <c r="D382" s="4" t="s">
        <v>86</v>
      </c>
      <c r="E382" s="134" t="s">
        <v>406</v>
      </c>
      <c r="F382" s="134" t="s">
        <v>407</v>
      </c>
      <c r="G382" s="4" t="s">
        <v>408</v>
      </c>
      <c r="H382" s="4" t="s">
        <v>409</v>
      </c>
      <c r="I382" s="134" t="s">
        <v>410</v>
      </c>
      <c r="J382" s="134" t="s">
        <v>411</v>
      </c>
      <c r="K382" s="134" t="s">
        <v>393</v>
      </c>
    </row>
    <row r="384" spans="1:11" x14ac:dyDescent="0.25">
      <c r="A384" s="5" t="s">
        <v>412</v>
      </c>
      <c r="C384" s="181">
        <v>1</v>
      </c>
      <c r="D384" s="5" t="s">
        <v>108</v>
      </c>
      <c r="E384" s="133">
        <v>10</v>
      </c>
      <c r="F384" s="182">
        <v>42620</v>
      </c>
      <c r="G384" s="182">
        <v>42551</v>
      </c>
      <c r="H384" s="5" t="s">
        <v>530</v>
      </c>
      <c r="I384" s="132">
        <v>94814</v>
      </c>
      <c r="J384" s="132">
        <v>0</v>
      </c>
    </row>
    <row r="385" spans="1:11" x14ac:dyDescent="0.25">
      <c r="A385" s="5" t="s">
        <v>412</v>
      </c>
      <c r="C385" s="181">
        <v>1</v>
      </c>
      <c r="D385" s="5" t="s">
        <v>108</v>
      </c>
      <c r="E385" s="133">
        <v>10</v>
      </c>
      <c r="F385" s="182">
        <v>42620</v>
      </c>
      <c r="G385" s="182">
        <v>42551</v>
      </c>
      <c r="H385" s="5" t="s">
        <v>531</v>
      </c>
      <c r="I385" s="132">
        <v>94814</v>
      </c>
      <c r="J385" s="132">
        <v>0</v>
      </c>
    </row>
    <row r="386" spans="1:11" x14ac:dyDescent="0.25">
      <c r="A386" s="5" t="s">
        <v>412</v>
      </c>
      <c r="C386" s="181">
        <v>1</v>
      </c>
      <c r="D386" s="5" t="s">
        <v>108</v>
      </c>
      <c r="E386" s="133">
        <v>91</v>
      </c>
      <c r="F386" s="182">
        <v>42643</v>
      </c>
      <c r="G386" s="182">
        <v>42643</v>
      </c>
      <c r="H386" s="5" t="s">
        <v>532</v>
      </c>
      <c r="I386" s="132">
        <v>94246</v>
      </c>
      <c r="J386" s="132">
        <v>0</v>
      </c>
    </row>
    <row r="387" spans="1:11" x14ac:dyDescent="0.25">
      <c r="A387" s="5" t="s">
        <v>412</v>
      </c>
      <c r="C387" s="181">
        <v>1</v>
      </c>
      <c r="D387" s="5" t="s">
        <v>108</v>
      </c>
      <c r="E387" s="133">
        <v>91</v>
      </c>
      <c r="F387" s="182">
        <v>42643</v>
      </c>
      <c r="G387" s="182">
        <v>42643</v>
      </c>
      <c r="H387" s="5" t="s">
        <v>533</v>
      </c>
      <c r="I387" s="132">
        <v>94246</v>
      </c>
      <c r="J387" s="132">
        <v>0</v>
      </c>
    </row>
    <row r="388" spans="1:11" x14ac:dyDescent="0.25">
      <c r="A388" s="5" t="s">
        <v>412</v>
      </c>
      <c r="C388" s="181">
        <v>1</v>
      </c>
      <c r="D388" s="5" t="s">
        <v>108</v>
      </c>
      <c r="E388" s="133">
        <v>101</v>
      </c>
      <c r="F388" s="182">
        <v>42698</v>
      </c>
      <c r="G388" s="182">
        <v>42698</v>
      </c>
      <c r="H388" s="5" t="s">
        <v>534</v>
      </c>
      <c r="I388" s="132">
        <v>94246</v>
      </c>
      <c r="J388" s="132">
        <v>0</v>
      </c>
    </row>
    <row r="389" spans="1:11" x14ac:dyDescent="0.25">
      <c r="A389" s="5" t="s">
        <v>412</v>
      </c>
      <c r="C389" s="181">
        <v>1</v>
      </c>
      <c r="D389" s="5" t="s">
        <v>108</v>
      </c>
      <c r="E389" s="133">
        <v>101</v>
      </c>
      <c r="F389" s="182">
        <v>42698</v>
      </c>
      <c r="G389" s="182">
        <v>42698</v>
      </c>
      <c r="H389" s="5" t="s">
        <v>535</v>
      </c>
      <c r="I389" s="132">
        <v>94246</v>
      </c>
      <c r="J389" s="132">
        <v>0</v>
      </c>
      <c r="K389" s="132">
        <v>566612</v>
      </c>
    </row>
    <row r="391" spans="1:11" x14ac:dyDescent="0.25">
      <c r="I391" s="183">
        <v>566612</v>
      </c>
      <c r="J391" s="183">
        <v>0</v>
      </c>
      <c r="K391" s="183">
        <v>566612</v>
      </c>
    </row>
    <row r="392" spans="1:11" ht="15.75" thickBot="1" x14ac:dyDescent="0.3"/>
    <row r="393" spans="1:11" ht="15.75" thickTop="1" x14ac:dyDescent="0.25">
      <c r="I393" s="132">
        <v>55402863</v>
      </c>
      <c r="J393" s="132">
        <v>0</v>
      </c>
      <c r="K393" s="179">
        <v>55402863</v>
      </c>
    </row>
    <row r="395" spans="1:11" x14ac:dyDescent="0.25">
      <c r="A395" s="175" t="s">
        <v>536</v>
      </c>
    </row>
    <row r="397" spans="1:11" x14ac:dyDescent="0.25">
      <c r="K397" s="134"/>
    </row>
    <row r="398" spans="1:11" x14ac:dyDescent="0.25">
      <c r="A398" s="174" t="s">
        <v>537</v>
      </c>
      <c r="C398" s="175" t="s">
        <v>538</v>
      </c>
    </row>
    <row r="400" spans="1:11" ht="15.75" thickBot="1" x14ac:dyDescent="0.3">
      <c r="A400" s="180" t="s">
        <v>404</v>
      </c>
      <c r="C400" s="180" t="s">
        <v>405</v>
      </c>
    </row>
    <row r="401" spans="1:11" ht="15.75" thickTop="1" x14ac:dyDescent="0.25"/>
    <row r="402" spans="1:11" x14ac:dyDescent="0.25">
      <c r="A402" s="4" t="s">
        <v>86</v>
      </c>
      <c r="B402" s="4" t="s">
        <v>406</v>
      </c>
      <c r="D402" s="4" t="s">
        <v>86</v>
      </c>
      <c r="E402" s="134" t="s">
        <v>406</v>
      </c>
      <c r="F402" s="134" t="s">
        <v>407</v>
      </c>
      <c r="G402" s="4" t="s">
        <v>408</v>
      </c>
      <c r="H402" s="4" t="s">
        <v>409</v>
      </c>
      <c r="I402" s="134" t="s">
        <v>410</v>
      </c>
      <c r="J402" s="134" t="s">
        <v>411</v>
      </c>
      <c r="K402" s="134" t="s">
        <v>393</v>
      </c>
    </row>
    <row r="404" spans="1:11" x14ac:dyDescent="0.25">
      <c r="A404" s="5" t="s">
        <v>412</v>
      </c>
      <c r="C404" s="181">
        <v>1</v>
      </c>
      <c r="D404" s="5" t="s">
        <v>108</v>
      </c>
      <c r="E404" s="133">
        <v>1</v>
      </c>
      <c r="F404" s="182">
        <v>42767</v>
      </c>
      <c r="G404" s="182">
        <v>42767</v>
      </c>
      <c r="H404" s="5" t="s">
        <v>259</v>
      </c>
      <c r="I404" s="132">
        <v>500000</v>
      </c>
      <c r="J404" s="132">
        <v>0</v>
      </c>
      <c r="K404" s="132">
        <v>500000</v>
      </c>
    </row>
    <row r="406" spans="1:11" x14ac:dyDescent="0.25">
      <c r="I406" s="183">
        <v>500000</v>
      </c>
      <c r="J406" s="183">
        <v>0</v>
      </c>
      <c r="K406" s="183">
        <v>500000</v>
      </c>
    </row>
    <row r="407" spans="1:11" x14ac:dyDescent="0.25">
      <c r="A407" s="174" t="s">
        <v>539</v>
      </c>
      <c r="C407" s="175" t="s">
        <v>540</v>
      </c>
    </row>
    <row r="409" spans="1:11" ht="15.75" thickBot="1" x14ac:dyDescent="0.3">
      <c r="A409" s="180" t="s">
        <v>404</v>
      </c>
      <c r="C409" s="180" t="s">
        <v>405</v>
      </c>
    </row>
    <row r="410" spans="1:11" ht="15.75" thickTop="1" x14ac:dyDescent="0.25"/>
    <row r="411" spans="1:11" x14ac:dyDescent="0.25">
      <c r="A411" s="4" t="s">
        <v>86</v>
      </c>
      <c r="B411" s="4" t="s">
        <v>406</v>
      </c>
      <c r="D411" s="4" t="s">
        <v>86</v>
      </c>
      <c r="E411" s="134" t="s">
        <v>406</v>
      </c>
      <c r="F411" s="134" t="s">
        <v>407</v>
      </c>
      <c r="G411" s="4" t="s">
        <v>408</v>
      </c>
      <c r="H411" s="4" t="s">
        <v>409</v>
      </c>
      <c r="I411" s="134" t="s">
        <v>410</v>
      </c>
      <c r="J411" s="134" t="s">
        <v>411</v>
      </c>
      <c r="K411" s="134" t="s">
        <v>393</v>
      </c>
    </row>
    <row r="413" spans="1:11" x14ac:dyDescent="0.25">
      <c r="A413" s="5" t="s">
        <v>412</v>
      </c>
      <c r="C413" s="181">
        <v>1</v>
      </c>
      <c r="D413" s="5" t="s">
        <v>108</v>
      </c>
      <c r="E413" s="133">
        <v>29</v>
      </c>
      <c r="F413" s="182">
        <v>42781</v>
      </c>
      <c r="G413" s="182">
        <v>42781</v>
      </c>
      <c r="H413" s="5" t="s">
        <v>541</v>
      </c>
      <c r="I413" s="132">
        <v>1590000</v>
      </c>
      <c r="J413" s="132">
        <v>0</v>
      </c>
      <c r="K413" s="132">
        <v>1590000</v>
      </c>
    </row>
    <row r="415" spans="1:11" x14ac:dyDescent="0.25">
      <c r="I415" s="183">
        <v>1590000</v>
      </c>
      <c r="J415" s="183">
        <v>0</v>
      </c>
      <c r="K415" s="183">
        <v>1590000</v>
      </c>
    </row>
    <row r="416" spans="1:11" ht="15.75" thickBot="1" x14ac:dyDescent="0.3"/>
    <row r="417" spans="1:11" ht="15.75" thickTop="1" x14ac:dyDescent="0.25">
      <c r="I417" s="132">
        <v>2090000</v>
      </c>
      <c r="J417" s="132">
        <v>0</v>
      </c>
      <c r="K417" s="179">
        <v>2090000</v>
      </c>
    </row>
    <row r="419" spans="1:11" x14ac:dyDescent="0.25">
      <c r="A419" s="175" t="s">
        <v>542</v>
      </c>
    </row>
    <row r="421" spans="1:11" x14ac:dyDescent="0.25">
      <c r="C421" s="4" t="s">
        <v>392</v>
      </c>
      <c r="K421" s="134" t="s">
        <v>393</v>
      </c>
    </row>
    <row r="422" spans="1:11" x14ac:dyDescent="0.25">
      <c r="C422" s="5" t="s">
        <v>394</v>
      </c>
      <c r="K422" s="132">
        <v>10000</v>
      </c>
    </row>
    <row r="423" spans="1:11" ht="15.75" thickBot="1" x14ac:dyDescent="0.3"/>
    <row r="424" spans="1:11" ht="15.75" thickTop="1" x14ac:dyDescent="0.25">
      <c r="K424" s="179">
        <v>10000</v>
      </c>
    </row>
    <row r="426" spans="1:11" x14ac:dyDescent="0.25">
      <c r="A426" s="175" t="s">
        <v>543</v>
      </c>
    </row>
    <row r="428" spans="1:11" x14ac:dyDescent="0.25">
      <c r="C428" s="4" t="s">
        <v>392</v>
      </c>
      <c r="K428" s="134" t="s">
        <v>393</v>
      </c>
    </row>
    <row r="429" spans="1:11" x14ac:dyDescent="0.25">
      <c r="C429" s="5" t="s">
        <v>394</v>
      </c>
      <c r="K429" s="132">
        <v>1810148492</v>
      </c>
    </row>
    <row r="430" spans="1:11" ht="15.75" thickBot="1" x14ac:dyDescent="0.3"/>
    <row r="431" spans="1:11" ht="15.75" thickTop="1" x14ac:dyDescent="0.25">
      <c r="K431" s="179">
        <v>1810148492</v>
      </c>
    </row>
    <row r="433" spans="1:11" x14ac:dyDescent="0.25">
      <c r="A433" s="175" t="s">
        <v>544</v>
      </c>
    </row>
    <row r="435" spans="1:11" x14ac:dyDescent="0.25">
      <c r="C435" s="4" t="s">
        <v>392</v>
      </c>
      <c r="K435" s="134" t="s">
        <v>393</v>
      </c>
    </row>
    <row r="436" spans="1:11" x14ac:dyDescent="0.25">
      <c r="C436" s="5" t="s">
        <v>394</v>
      </c>
      <c r="K436" s="132">
        <v>477367027</v>
      </c>
    </row>
    <row r="437" spans="1:11" ht="15.75" thickBot="1" x14ac:dyDescent="0.3"/>
    <row r="438" spans="1:11" ht="15.75" thickTop="1" x14ac:dyDescent="0.25">
      <c r="K438" s="179">
        <v>477367027</v>
      </c>
    </row>
    <row r="440" spans="1:11" x14ac:dyDescent="0.25">
      <c r="A440" s="175" t="s">
        <v>545</v>
      </c>
    </row>
    <row r="442" spans="1:11" x14ac:dyDescent="0.25">
      <c r="C442" s="4" t="s">
        <v>392</v>
      </c>
      <c r="K442" s="134" t="s">
        <v>393</v>
      </c>
    </row>
    <row r="443" spans="1:11" x14ac:dyDescent="0.25">
      <c r="C443" s="5" t="s">
        <v>394</v>
      </c>
      <c r="K443" s="132">
        <v>1285795</v>
      </c>
    </row>
    <row r="444" spans="1:11" ht="15.75" thickBot="1" x14ac:dyDescent="0.3"/>
    <row r="445" spans="1:11" ht="15.75" thickTop="1" x14ac:dyDescent="0.25">
      <c r="K445" s="179">
        <v>1285795</v>
      </c>
    </row>
    <row r="447" spans="1:11" x14ac:dyDescent="0.25">
      <c r="A447" s="175" t="s">
        <v>546</v>
      </c>
    </row>
    <row r="449" spans="1:11" x14ac:dyDescent="0.25">
      <c r="C449" s="4" t="s">
        <v>392</v>
      </c>
      <c r="K449" s="134" t="s">
        <v>393</v>
      </c>
    </row>
    <row r="450" spans="1:11" x14ac:dyDescent="0.25">
      <c r="C450" s="5" t="s">
        <v>394</v>
      </c>
      <c r="K450" s="132">
        <v>50513160</v>
      </c>
    </row>
    <row r="451" spans="1:11" ht="15.75" thickBot="1" x14ac:dyDescent="0.3"/>
    <row r="452" spans="1:11" ht="15.75" thickTop="1" x14ac:dyDescent="0.25">
      <c r="K452" s="179">
        <v>50513160</v>
      </c>
    </row>
    <row r="454" spans="1:11" x14ac:dyDescent="0.25">
      <c r="A454" s="175" t="s">
        <v>547</v>
      </c>
    </row>
    <row r="456" spans="1:11" x14ac:dyDescent="0.25">
      <c r="C456" s="4" t="s">
        <v>392</v>
      </c>
      <c r="K456" s="134" t="s">
        <v>393</v>
      </c>
    </row>
    <row r="457" spans="1:11" x14ac:dyDescent="0.25">
      <c r="C457" s="5" t="s">
        <v>394</v>
      </c>
      <c r="K457" s="132">
        <v>631920</v>
      </c>
    </row>
    <row r="458" spans="1:11" ht="15.75" thickBot="1" x14ac:dyDescent="0.3"/>
    <row r="459" spans="1:11" ht="15.75" thickTop="1" x14ac:dyDescent="0.25">
      <c r="K459" s="179">
        <v>631920</v>
      </c>
    </row>
    <row r="461" spans="1:11" x14ac:dyDescent="0.25">
      <c r="A461" s="175" t="s">
        <v>548</v>
      </c>
    </row>
    <row r="463" spans="1:11" x14ac:dyDescent="0.25">
      <c r="C463" s="4" t="s">
        <v>392</v>
      </c>
      <c r="K463" s="134" t="s">
        <v>393</v>
      </c>
    </row>
    <row r="464" spans="1:11" x14ac:dyDescent="0.25">
      <c r="C464" s="5" t="s">
        <v>394</v>
      </c>
      <c r="K464" s="132">
        <v>-20832651</v>
      </c>
    </row>
    <row r="465" spans="1:11" ht="15.75" thickBot="1" x14ac:dyDescent="0.3"/>
    <row r="466" spans="1:11" ht="15.75" thickTop="1" x14ac:dyDescent="0.25">
      <c r="K466" s="179">
        <v>-20832651</v>
      </c>
    </row>
    <row r="468" spans="1:11" ht="18.75" x14ac:dyDescent="0.25">
      <c r="H468" s="184" t="s">
        <v>549</v>
      </c>
      <c r="K468" s="185">
        <v>2652636762</v>
      </c>
    </row>
    <row r="471" spans="1:11" x14ac:dyDescent="0.25">
      <c r="A471" s="175" t="s">
        <v>550</v>
      </c>
    </row>
    <row r="472" spans="1:11" x14ac:dyDescent="0.25">
      <c r="A472" s="175" t="s">
        <v>551</v>
      </c>
    </row>
    <row r="474" spans="1:11" x14ac:dyDescent="0.25">
      <c r="K474" s="134"/>
    </row>
    <row r="475" spans="1:11" x14ac:dyDescent="0.25">
      <c r="A475" s="174" t="s">
        <v>355</v>
      </c>
      <c r="C475" s="175" t="s">
        <v>356</v>
      </c>
    </row>
    <row r="477" spans="1:11" ht="15.75" thickBot="1" x14ac:dyDescent="0.3">
      <c r="A477" s="180" t="s">
        <v>404</v>
      </c>
      <c r="C477" s="180" t="s">
        <v>405</v>
      </c>
    </row>
    <row r="478" spans="1:11" ht="15.75" thickTop="1" x14ac:dyDescent="0.25"/>
    <row r="479" spans="1:11" x14ac:dyDescent="0.25">
      <c r="A479" s="4" t="s">
        <v>86</v>
      </c>
      <c r="B479" s="4" t="s">
        <v>406</v>
      </c>
      <c r="D479" s="4" t="s">
        <v>86</v>
      </c>
      <c r="E479" s="134" t="s">
        <v>406</v>
      </c>
      <c r="F479" s="134" t="s">
        <v>407</v>
      </c>
      <c r="G479" s="4" t="s">
        <v>408</v>
      </c>
      <c r="H479" s="4" t="s">
        <v>409</v>
      </c>
      <c r="I479" s="134" t="s">
        <v>410</v>
      </c>
      <c r="J479" s="134" t="s">
        <v>411</v>
      </c>
      <c r="K479" s="134" t="s">
        <v>393</v>
      </c>
    </row>
    <row r="481" spans="1:11" x14ac:dyDescent="0.25">
      <c r="A481" s="5" t="s">
        <v>443</v>
      </c>
      <c r="C481" s="181">
        <v>160</v>
      </c>
      <c r="F481" s="182">
        <v>42789</v>
      </c>
      <c r="G481" s="182">
        <v>42789</v>
      </c>
      <c r="H481" s="5" t="s">
        <v>268</v>
      </c>
      <c r="I481" s="132">
        <v>0</v>
      </c>
      <c r="J481" s="132">
        <v>1260001</v>
      </c>
      <c r="K481" s="132">
        <v>-1260001</v>
      </c>
    </row>
    <row r="483" spans="1:11" x14ac:dyDescent="0.25">
      <c r="I483" s="183">
        <v>0</v>
      </c>
      <c r="J483" s="183">
        <v>1260001</v>
      </c>
      <c r="K483" s="183">
        <v>-1260001</v>
      </c>
    </row>
    <row r="484" spans="1:11" x14ac:dyDescent="0.25">
      <c r="A484" s="174" t="s">
        <v>215</v>
      </c>
      <c r="C484" s="175" t="s">
        <v>216</v>
      </c>
    </row>
    <row r="486" spans="1:11" ht="15.75" thickBot="1" x14ac:dyDescent="0.3">
      <c r="A486" s="180" t="s">
        <v>404</v>
      </c>
      <c r="C486" s="180" t="s">
        <v>405</v>
      </c>
    </row>
    <row r="487" spans="1:11" ht="15.75" thickTop="1" x14ac:dyDescent="0.25"/>
    <row r="488" spans="1:11" x14ac:dyDescent="0.25">
      <c r="A488" s="4" t="s">
        <v>86</v>
      </c>
      <c r="B488" s="4" t="s">
        <v>406</v>
      </c>
      <c r="D488" s="4" t="s">
        <v>86</v>
      </c>
      <c r="E488" s="134" t="s">
        <v>406</v>
      </c>
      <c r="F488" s="134" t="s">
        <v>407</v>
      </c>
      <c r="G488" s="4" t="s">
        <v>408</v>
      </c>
      <c r="H488" s="4" t="s">
        <v>409</v>
      </c>
      <c r="I488" s="134" t="s">
        <v>410</v>
      </c>
      <c r="J488" s="134" t="s">
        <v>411</v>
      </c>
      <c r="K488" s="134" t="s">
        <v>393</v>
      </c>
    </row>
    <row r="490" spans="1:11" x14ac:dyDescent="0.25">
      <c r="A490" s="5" t="s">
        <v>443</v>
      </c>
      <c r="C490" s="181">
        <v>1907</v>
      </c>
      <c r="F490" s="182">
        <v>42735</v>
      </c>
      <c r="G490" s="182">
        <v>42735</v>
      </c>
      <c r="H490" s="5" t="s">
        <v>270</v>
      </c>
      <c r="I490" s="132">
        <v>0</v>
      </c>
      <c r="J490" s="132">
        <v>19546637</v>
      </c>
    </row>
    <row r="491" spans="1:11" x14ac:dyDescent="0.25">
      <c r="A491" s="5" t="s">
        <v>443</v>
      </c>
      <c r="C491" s="181">
        <v>1907</v>
      </c>
      <c r="D491" s="5" t="s">
        <v>219</v>
      </c>
      <c r="E491" s="133">
        <v>67</v>
      </c>
      <c r="F491" s="182">
        <v>42794</v>
      </c>
      <c r="G491" s="182">
        <v>42735</v>
      </c>
      <c r="H491" s="5" t="s">
        <v>552</v>
      </c>
      <c r="I491" s="132">
        <v>18762810</v>
      </c>
      <c r="J491" s="132">
        <v>0</v>
      </c>
      <c r="K491" s="132">
        <v>-783827</v>
      </c>
    </row>
    <row r="493" spans="1:11" x14ac:dyDescent="0.25">
      <c r="I493" s="183">
        <v>18762810</v>
      </c>
      <c r="J493" s="183">
        <v>19546637</v>
      </c>
      <c r="K493" s="183">
        <v>-783827</v>
      </c>
    </row>
    <row r="494" spans="1:11" x14ac:dyDescent="0.25">
      <c r="A494" s="174" t="s">
        <v>349</v>
      </c>
      <c r="C494" s="175" t="s">
        <v>350</v>
      </c>
    </row>
    <row r="496" spans="1:11" ht="15.75" thickBot="1" x14ac:dyDescent="0.3">
      <c r="A496" s="180" t="s">
        <v>404</v>
      </c>
      <c r="C496" s="180" t="s">
        <v>405</v>
      </c>
    </row>
    <row r="497" spans="1:11" ht="15.75" thickTop="1" x14ac:dyDescent="0.25"/>
    <row r="498" spans="1:11" x14ac:dyDescent="0.25">
      <c r="A498" s="4" t="s">
        <v>86</v>
      </c>
      <c r="B498" s="4" t="s">
        <v>406</v>
      </c>
      <c r="D498" s="4" t="s">
        <v>86</v>
      </c>
      <c r="E498" s="134" t="s">
        <v>406</v>
      </c>
      <c r="F498" s="134" t="s">
        <v>407</v>
      </c>
      <c r="G498" s="4" t="s">
        <v>408</v>
      </c>
      <c r="H498" s="4" t="s">
        <v>409</v>
      </c>
      <c r="I498" s="134" t="s">
        <v>410</v>
      </c>
      <c r="J498" s="134" t="s">
        <v>411</v>
      </c>
      <c r="K498" s="134" t="s">
        <v>393</v>
      </c>
    </row>
    <row r="500" spans="1:11" x14ac:dyDescent="0.25">
      <c r="A500" s="5" t="s">
        <v>443</v>
      </c>
      <c r="C500" s="181">
        <v>39</v>
      </c>
      <c r="F500" s="182">
        <v>42773</v>
      </c>
      <c r="G500" s="182">
        <v>42773</v>
      </c>
      <c r="H500" s="5" t="s">
        <v>271</v>
      </c>
      <c r="I500" s="132">
        <v>0</v>
      </c>
      <c r="J500" s="132">
        <v>2308600</v>
      </c>
      <c r="K500" s="132">
        <v>-2308600</v>
      </c>
    </row>
    <row r="502" spans="1:11" x14ac:dyDescent="0.25">
      <c r="I502" s="183">
        <v>0</v>
      </c>
      <c r="J502" s="183">
        <v>2308600</v>
      </c>
      <c r="K502" s="183">
        <v>-2308600</v>
      </c>
    </row>
    <row r="503" spans="1:11" x14ac:dyDescent="0.25">
      <c r="A503" s="174" t="s">
        <v>357</v>
      </c>
      <c r="C503" s="175" t="s">
        <v>358</v>
      </c>
    </row>
    <row r="505" spans="1:11" ht="15.75" thickBot="1" x14ac:dyDescent="0.3">
      <c r="A505" s="180" t="s">
        <v>404</v>
      </c>
      <c r="C505" s="180" t="s">
        <v>405</v>
      </c>
    </row>
    <row r="506" spans="1:11" ht="15.75" thickTop="1" x14ac:dyDescent="0.25"/>
    <row r="507" spans="1:11" x14ac:dyDescent="0.25">
      <c r="A507" s="4" t="s">
        <v>86</v>
      </c>
      <c r="B507" s="4" t="s">
        <v>406</v>
      </c>
      <c r="D507" s="4" t="s">
        <v>86</v>
      </c>
      <c r="E507" s="134" t="s">
        <v>406</v>
      </c>
      <c r="F507" s="134" t="s">
        <v>407</v>
      </c>
      <c r="G507" s="4" t="s">
        <v>408</v>
      </c>
      <c r="H507" s="4" t="s">
        <v>409</v>
      </c>
      <c r="I507" s="134" t="s">
        <v>410</v>
      </c>
      <c r="J507" s="134" t="s">
        <v>411</v>
      </c>
      <c r="K507" s="134" t="s">
        <v>393</v>
      </c>
    </row>
    <row r="509" spans="1:11" x14ac:dyDescent="0.25">
      <c r="A509" s="5" t="s">
        <v>443</v>
      </c>
      <c r="C509" s="181">
        <v>52</v>
      </c>
      <c r="F509" s="182">
        <v>42794</v>
      </c>
      <c r="G509" s="182">
        <v>42794</v>
      </c>
      <c r="H509" s="5" t="s">
        <v>272</v>
      </c>
      <c r="I509" s="132">
        <v>0</v>
      </c>
      <c r="J509" s="132">
        <v>3750000</v>
      </c>
      <c r="K509" s="132">
        <v>-3750000</v>
      </c>
    </row>
    <row r="511" spans="1:11" x14ac:dyDescent="0.25">
      <c r="I511" s="183">
        <v>0</v>
      </c>
      <c r="J511" s="183">
        <v>3750000</v>
      </c>
      <c r="K511" s="183">
        <v>-3750000</v>
      </c>
    </row>
    <row r="512" spans="1:11" x14ac:dyDescent="0.25">
      <c r="A512" s="174" t="s">
        <v>353</v>
      </c>
      <c r="C512" s="175" t="s">
        <v>354</v>
      </c>
    </row>
    <row r="514" spans="1:11" ht="15.75" thickBot="1" x14ac:dyDescent="0.3">
      <c r="A514" s="180" t="s">
        <v>404</v>
      </c>
      <c r="C514" s="180" t="s">
        <v>405</v>
      </c>
    </row>
    <row r="515" spans="1:11" ht="15.75" thickTop="1" x14ac:dyDescent="0.25"/>
    <row r="516" spans="1:11" x14ac:dyDescent="0.25">
      <c r="A516" s="4" t="s">
        <v>86</v>
      </c>
      <c r="B516" s="4" t="s">
        <v>406</v>
      </c>
      <c r="D516" s="4" t="s">
        <v>86</v>
      </c>
      <c r="E516" s="134" t="s">
        <v>406</v>
      </c>
      <c r="F516" s="134" t="s">
        <v>407</v>
      </c>
      <c r="G516" s="4" t="s">
        <v>408</v>
      </c>
      <c r="H516" s="4" t="s">
        <v>409</v>
      </c>
      <c r="I516" s="134" t="s">
        <v>410</v>
      </c>
      <c r="J516" s="134" t="s">
        <v>411</v>
      </c>
      <c r="K516" s="134" t="s">
        <v>393</v>
      </c>
    </row>
    <row r="518" spans="1:11" x14ac:dyDescent="0.25">
      <c r="A518" s="5" t="s">
        <v>443</v>
      </c>
      <c r="C518" s="181">
        <v>12004401</v>
      </c>
      <c r="F518" s="182">
        <v>42788</v>
      </c>
      <c r="G518" s="182">
        <v>42788</v>
      </c>
      <c r="H518" s="5" t="s">
        <v>273</v>
      </c>
      <c r="I518" s="132">
        <v>0</v>
      </c>
      <c r="J518" s="132">
        <v>1420745</v>
      </c>
      <c r="K518" s="132">
        <v>-1420745</v>
      </c>
    </row>
    <row r="520" spans="1:11" x14ac:dyDescent="0.25">
      <c r="I520" s="183">
        <v>0</v>
      </c>
      <c r="J520" s="183">
        <v>1420745</v>
      </c>
      <c r="K520" s="183">
        <v>-1420745</v>
      </c>
    </row>
    <row r="521" spans="1:11" x14ac:dyDescent="0.25">
      <c r="A521" s="174" t="s">
        <v>382</v>
      </c>
      <c r="C521" s="175" t="s">
        <v>383</v>
      </c>
    </row>
    <row r="523" spans="1:11" ht="15.75" thickBot="1" x14ac:dyDescent="0.3">
      <c r="A523" s="180" t="s">
        <v>404</v>
      </c>
      <c r="C523" s="180" t="s">
        <v>405</v>
      </c>
    </row>
    <row r="524" spans="1:11" ht="15.75" thickTop="1" x14ac:dyDescent="0.25"/>
    <row r="525" spans="1:11" x14ac:dyDescent="0.25">
      <c r="A525" s="4" t="s">
        <v>86</v>
      </c>
      <c r="B525" s="4" t="s">
        <v>406</v>
      </c>
      <c r="D525" s="4" t="s">
        <v>86</v>
      </c>
      <c r="E525" s="134" t="s">
        <v>406</v>
      </c>
      <c r="F525" s="134" t="s">
        <v>407</v>
      </c>
      <c r="G525" s="4" t="s">
        <v>408</v>
      </c>
      <c r="H525" s="4" t="s">
        <v>409</v>
      </c>
      <c r="I525" s="134" t="s">
        <v>410</v>
      </c>
      <c r="J525" s="134" t="s">
        <v>411</v>
      </c>
      <c r="K525" s="134" t="s">
        <v>393</v>
      </c>
    </row>
    <row r="527" spans="1:11" x14ac:dyDescent="0.25">
      <c r="A527" s="5" t="s">
        <v>443</v>
      </c>
      <c r="C527" s="181">
        <v>22814</v>
      </c>
      <c r="F527" s="182">
        <v>42669</v>
      </c>
      <c r="G527" s="182">
        <v>42669</v>
      </c>
      <c r="H527" s="5" t="s">
        <v>210</v>
      </c>
      <c r="I527" s="132">
        <v>0</v>
      </c>
      <c r="J527" s="132">
        <v>158500</v>
      </c>
    </row>
    <row r="528" spans="1:11" x14ac:dyDescent="0.25">
      <c r="A528" s="5" t="s">
        <v>443</v>
      </c>
      <c r="C528" s="181">
        <v>22814</v>
      </c>
      <c r="D528" s="5" t="s">
        <v>108</v>
      </c>
      <c r="E528" s="133">
        <v>8</v>
      </c>
      <c r="F528" s="182">
        <v>42709</v>
      </c>
      <c r="G528" s="182">
        <v>42709</v>
      </c>
      <c r="H528" s="5" t="s">
        <v>553</v>
      </c>
      <c r="I528" s="132">
        <v>158400</v>
      </c>
      <c r="J528" s="132">
        <v>0</v>
      </c>
      <c r="K528" s="132">
        <v>-100</v>
      </c>
    </row>
    <row r="530" spans="1:11" x14ac:dyDescent="0.25">
      <c r="I530" s="183">
        <v>158400</v>
      </c>
      <c r="J530" s="183">
        <v>158500</v>
      </c>
      <c r="K530" s="183">
        <v>-100</v>
      </c>
    </row>
    <row r="531" spans="1:11" x14ac:dyDescent="0.25">
      <c r="A531" s="174" t="s">
        <v>341</v>
      </c>
      <c r="C531" s="175" t="s">
        <v>342</v>
      </c>
    </row>
    <row r="533" spans="1:11" ht="15.75" thickBot="1" x14ac:dyDescent="0.3">
      <c r="A533" s="180" t="s">
        <v>404</v>
      </c>
      <c r="C533" s="180" t="s">
        <v>405</v>
      </c>
    </row>
    <row r="534" spans="1:11" ht="15.75" thickTop="1" x14ac:dyDescent="0.25"/>
    <row r="535" spans="1:11" x14ac:dyDescent="0.25">
      <c r="A535" s="4" t="s">
        <v>86</v>
      </c>
      <c r="B535" s="4" t="s">
        <v>406</v>
      </c>
      <c r="D535" s="4" t="s">
        <v>86</v>
      </c>
      <c r="E535" s="134" t="s">
        <v>406</v>
      </c>
      <c r="F535" s="134" t="s">
        <v>407</v>
      </c>
      <c r="G535" s="4" t="s">
        <v>408</v>
      </c>
      <c r="H535" s="4" t="s">
        <v>409</v>
      </c>
      <c r="I535" s="134" t="s">
        <v>410</v>
      </c>
      <c r="J535" s="134" t="s">
        <v>411</v>
      </c>
      <c r="K535" s="134" t="s">
        <v>393</v>
      </c>
    </row>
    <row r="537" spans="1:11" x14ac:dyDescent="0.25">
      <c r="A537" s="5" t="s">
        <v>443</v>
      </c>
      <c r="C537" s="181">
        <v>16086371</v>
      </c>
      <c r="F537" s="182">
        <v>42767</v>
      </c>
      <c r="G537" s="182">
        <v>42767</v>
      </c>
      <c r="H537" s="5" t="s">
        <v>274</v>
      </c>
      <c r="I537" s="132">
        <v>0</v>
      </c>
      <c r="J537" s="132">
        <v>259928</v>
      </c>
      <c r="K537" s="132">
        <v>-259928</v>
      </c>
    </row>
    <row r="539" spans="1:11" x14ac:dyDescent="0.25">
      <c r="I539" s="183">
        <v>0</v>
      </c>
      <c r="J539" s="183">
        <v>259928</v>
      </c>
      <c r="K539" s="183">
        <v>-259928</v>
      </c>
    </row>
    <row r="540" spans="1:11" x14ac:dyDescent="0.25">
      <c r="A540" s="174" t="s">
        <v>359</v>
      </c>
      <c r="C540" s="175" t="s">
        <v>360</v>
      </c>
    </row>
    <row r="542" spans="1:11" ht="15.75" thickBot="1" x14ac:dyDescent="0.3">
      <c r="A542" s="180" t="s">
        <v>404</v>
      </c>
      <c r="C542" s="180" t="s">
        <v>405</v>
      </c>
    </row>
    <row r="543" spans="1:11" ht="15.75" thickTop="1" x14ac:dyDescent="0.25"/>
    <row r="544" spans="1:11" x14ac:dyDescent="0.25">
      <c r="A544" s="4" t="s">
        <v>86</v>
      </c>
      <c r="B544" s="4" t="s">
        <v>406</v>
      </c>
      <c r="D544" s="4" t="s">
        <v>86</v>
      </c>
      <c r="E544" s="134" t="s">
        <v>406</v>
      </c>
      <c r="F544" s="134" t="s">
        <v>407</v>
      </c>
      <c r="G544" s="4" t="s">
        <v>408</v>
      </c>
      <c r="H544" s="4" t="s">
        <v>409</v>
      </c>
      <c r="I544" s="134" t="s">
        <v>410</v>
      </c>
      <c r="J544" s="134" t="s">
        <v>411</v>
      </c>
      <c r="K544" s="134" t="s">
        <v>393</v>
      </c>
    </row>
    <row r="546" spans="1:11" x14ac:dyDescent="0.25">
      <c r="A546" s="5" t="s">
        <v>443</v>
      </c>
      <c r="C546" s="181">
        <v>13117</v>
      </c>
      <c r="F546" s="182">
        <v>42787</v>
      </c>
      <c r="G546" s="182">
        <v>42787</v>
      </c>
      <c r="H546" s="5" t="s">
        <v>275</v>
      </c>
      <c r="I546" s="132">
        <v>0</v>
      </c>
      <c r="J546" s="132">
        <v>195001</v>
      </c>
      <c r="K546" s="132">
        <v>-195001</v>
      </c>
    </row>
    <row r="548" spans="1:11" x14ac:dyDescent="0.25">
      <c r="I548" s="183">
        <v>0</v>
      </c>
      <c r="J548" s="183">
        <v>195001</v>
      </c>
      <c r="K548" s="183">
        <v>-195001</v>
      </c>
    </row>
    <row r="549" spans="1:11" x14ac:dyDescent="0.25">
      <c r="A549" s="174" t="s">
        <v>339</v>
      </c>
      <c r="C549" s="175" t="s">
        <v>340</v>
      </c>
    </row>
    <row r="551" spans="1:11" ht="15.75" thickBot="1" x14ac:dyDescent="0.3">
      <c r="A551" s="180" t="s">
        <v>404</v>
      </c>
      <c r="C551" s="180" t="s">
        <v>405</v>
      </c>
    </row>
    <row r="552" spans="1:11" ht="15.75" thickTop="1" x14ac:dyDescent="0.25"/>
    <row r="553" spans="1:11" x14ac:dyDescent="0.25">
      <c r="A553" s="4" t="s">
        <v>86</v>
      </c>
      <c r="B553" s="4" t="s">
        <v>406</v>
      </c>
      <c r="D553" s="4" t="s">
        <v>86</v>
      </c>
      <c r="E553" s="134" t="s">
        <v>406</v>
      </c>
      <c r="F553" s="134" t="s">
        <v>407</v>
      </c>
      <c r="G553" s="4" t="s">
        <v>408</v>
      </c>
      <c r="H553" s="4" t="s">
        <v>409</v>
      </c>
      <c r="I553" s="134" t="s">
        <v>410</v>
      </c>
      <c r="J553" s="134" t="s">
        <v>411</v>
      </c>
      <c r="K553" s="134" t="s">
        <v>393</v>
      </c>
    </row>
    <row r="555" spans="1:11" x14ac:dyDescent="0.25">
      <c r="A555" s="5" t="s">
        <v>443</v>
      </c>
      <c r="C555" s="181">
        <v>6877374</v>
      </c>
      <c r="F555" s="182">
        <v>42767</v>
      </c>
      <c r="G555" s="182">
        <v>42767</v>
      </c>
      <c r="H555" s="5" t="s">
        <v>276</v>
      </c>
      <c r="I555" s="132">
        <v>0</v>
      </c>
      <c r="J555" s="132">
        <v>85248</v>
      </c>
      <c r="K555" s="132">
        <v>-85248</v>
      </c>
    </row>
    <row r="556" spans="1:11" x14ac:dyDescent="0.25">
      <c r="A556" s="5" t="s">
        <v>443</v>
      </c>
      <c r="C556" s="181">
        <v>6877390</v>
      </c>
      <c r="F556" s="182">
        <v>42767</v>
      </c>
      <c r="G556" s="182">
        <v>42767</v>
      </c>
      <c r="H556" s="5" t="s">
        <v>277</v>
      </c>
      <c r="I556" s="132">
        <v>0</v>
      </c>
      <c r="J556" s="132">
        <v>28854</v>
      </c>
      <c r="K556" s="132">
        <v>-28854</v>
      </c>
    </row>
    <row r="558" spans="1:11" x14ac:dyDescent="0.25">
      <c r="I558" s="183">
        <v>0</v>
      </c>
      <c r="J558" s="183">
        <v>114102</v>
      </c>
      <c r="K558" s="183">
        <v>-114102</v>
      </c>
    </row>
    <row r="559" spans="1:11" ht="15.75" thickBot="1" x14ac:dyDescent="0.3"/>
    <row r="560" spans="1:11" ht="15.75" thickTop="1" x14ac:dyDescent="0.25">
      <c r="I560" s="132">
        <v>18921210</v>
      </c>
      <c r="J560" s="132">
        <v>29013514</v>
      </c>
      <c r="K560" s="179">
        <v>-10092304</v>
      </c>
    </row>
    <row r="562" spans="1:11" x14ac:dyDescent="0.25">
      <c r="A562" s="175" t="s">
        <v>554</v>
      </c>
    </row>
    <row r="564" spans="1:11" x14ac:dyDescent="0.25">
      <c r="K564" s="134"/>
    </row>
    <row r="565" spans="1:11" x14ac:dyDescent="0.25">
      <c r="A565" s="174" t="s">
        <v>555</v>
      </c>
      <c r="C565" s="175" t="s">
        <v>321</v>
      </c>
    </row>
    <row r="567" spans="1:11" ht="15.75" thickBot="1" x14ac:dyDescent="0.3">
      <c r="A567" s="180" t="s">
        <v>404</v>
      </c>
      <c r="C567" s="180" t="s">
        <v>405</v>
      </c>
    </row>
    <row r="568" spans="1:11" ht="15.75" thickTop="1" x14ac:dyDescent="0.25"/>
    <row r="569" spans="1:11" x14ac:dyDescent="0.25">
      <c r="A569" s="4" t="s">
        <v>86</v>
      </c>
      <c r="B569" s="4" t="s">
        <v>406</v>
      </c>
      <c r="D569" s="4" t="s">
        <v>86</v>
      </c>
      <c r="E569" s="134" t="s">
        <v>406</v>
      </c>
      <c r="F569" s="134" t="s">
        <v>407</v>
      </c>
      <c r="G569" s="4" t="s">
        <v>408</v>
      </c>
      <c r="H569" s="4" t="s">
        <v>409</v>
      </c>
      <c r="I569" s="134" t="s">
        <v>410</v>
      </c>
      <c r="J569" s="134" t="s">
        <v>411</v>
      </c>
      <c r="K569" s="134" t="s">
        <v>393</v>
      </c>
    </row>
    <row r="571" spans="1:11" x14ac:dyDescent="0.25">
      <c r="A571" s="5" t="s">
        <v>441</v>
      </c>
      <c r="C571" s="181">
        <v>78</v>
      </c>
      <c r="F571" s="182">
        <v>42670</v>
      </c>
      <c r="G571" s="182">
        <v>42670</v>
      </c>
      <c r="H571" s="5" t="s">
        <v>556</v>
      </c>
      <c r="I571" s="132">
        <v>0</v>
      </c>
      <c r="J571" s="132">
        <v>2000000</v>
      </c>
      <c r="K571" s="132">
        <v>-2000000</v>
      </c>
    </row>
    <row r="573" spans="1:11" x14ac:dyDescent="0.25">
      <c r="I573" s="183">
        <v>0</v>
      </c>
      <c r="J573" s="183">
        <v>2000000</v>
      </c>
      <c r="K573" s="183">
        <v>-2000000</v>
      </c>
    </row>
    <row r="574" spans="1:11" x14ac:dyDescent="0.25">
      <c r="A574" s="174" t="s">
        <v>557</v>
      </c>
      <c r="C574" s="175" t="s">
        <v>315</v>
      </c>
    </row>
    <row r="576" spans="1:11" ht="15.75" thickBot="1" x14ac:dyDescent="0.3">
      <c r="A576" s="180" t="s">
        <v>404</v>
      </c>
      <c r="C576" s="180" t="s">
        <v>405</v>
      </c>
    </row>
    <row r="577" spans="1:11" ht="15.75" thickTop="1" x14ac:dyDescent="0.25"/>
    <row r="578" spans="1:11" x14ac:dyDescent="0.25">
      <c r="A578" s="4" t="s">
        <v>86</v>
      </c>
      <c r="B578" s="4" t="s">
        <v>406</v>
      </c>
      <c r="D578" s="4" t="s">
        <v>86</v>
      </c>
      <c r="E578" s="134" t="s">
        <v>406</v>
      </c>
      <c r="F578" s="134" t="s">
        <v>407</v>
      </c>
      <c r="G578" s="4" t="s">
        <v>408</v>
      </c>
      <c r="H578" s="4" t="s">
        <v>409</v>
      </c>
      <c r="I578" s="134" t="s">
        <v>410</v>
      </c>
      <c r="J578" s="134" t="s">
        <v>411</v>
      </c>
      <c r="K578" s="134" t="s">
        <v>393</v>
      </c>
    </row>
    <row r="580" spans="1:11" x14ac:dyDescent="0.25">
      <c r="A580" s="5" t="s">
        <v>441</v>
      </c>
      <c r="C580" s="181">
        <v>46</v>
      </c>
      <c r="F580" s="182">
        <v>42645</v>
      </c>
      <c r="G580" s="182">
        <v>42645</v>
      </c>
      <c r="H580" s="5" t="s">
        <v>558</v>
      </c>
      <c r="I580" s="132">
        <v>0</v>
      </c>
      <c r="J580" s="132">
        <v>300000</v>
      </c>
      <c r="K580" s="132">
        <v>-300000</v>
      </c>
    </row>
    <row r="582" spans="1:11" x14ac:dyDescent="0.25">
      <c r="I582" s="183">
        <v>0</v>
      </c>
      <c r="J582" s="183">
        <v>300000</v>
      </c>
      <c r="K582" s="183">
        <v>-300000</v>
      </c>
    </row>
    <row r="583" spans="1:11" x14ac:dyDescent="0.25">
      <c r="A583" s="174" t="s">
        <v>559</v>
      </c>
      <c r="C583" s="175" t="s">
        <v>196</v>
      </c>
    </row>
    <row r="585" spans="1:11" ht="15.75" thickBot="1" x14ac:dyDescent="0.3">
      <c r="A585" s="180" t="s">
        <v>404</v>
      </c>
      <c r="C585" s="180" t="s">
        <v>405</v>
      </c>
    </row>
    <row r="586" spans="1:11" ht="15.75" thickTop="1" x14ac:dyDescent="0.25"/>
    <row r="587" spans="1:11" x14ac:dyDescent="0.25">
      <c r="A587" s="4" t="s">
        <v>86</v>
      </c>
      <c r="B587" s="4" t="s">
        <v>406</v>
      </c>
      <c r="D587" s="4" t="s">
        <v>86</v>
      </c>
      <c r="E587" s="134" t="s">
        <v>406</v>
      </c>
      <c r="F587" s="134" t="s">
        <v>407</v>
      </c>
      <c r="G587" s="4" t="s">
        <v>408</v>
      </c>
      <c r="H587" s="4" t="s">
        <v>409</v>
      </c>
      <c r="I587" s="134" t="s">
        <v>410</v>
      </c>
      <c r="J587" s="134" t="s">
        <v>411</v>
      </c>
      <c r="K587" s="134" t="s">
        <v>393</v>
      </c>
    </row>
    <row r="589" spans="1:11" x14ac:dyDescent="0.25">
      <c r="A589" s="5" t="s">
        <v>441</v>
      </c>
      <c r="C589" s="181">
        <v>23</v>
      </c>
      <c r="F589" s="182">
        <v>42674</v>
      </c>
      <c r="G589" s="182">
        <v>42704</v>
      </c>
      <c r="H589" s="5" t="s">
        <v>560</v>
      </c>
      <c r="I589" s="132">
        <v>0</v>
      </c>
      <c r="J589" s="132">
        <v>884004</v>
      </c>
      <c r="K589" s="132">
        <v>-884004</v>
      </c>
    </row>
    <row r="591" spans="1:11" x14ac:dyDescent="0.25">
      <c r="I591" s="183">
        <v>0</v>
      </c>
      <c r="J591" s="183">
        <v>884004</v>
      </c>
      <c r="K591" s="183">
        <v>-884004</v>
      </c>
    </row>
    <row r="592" spans="1:11" x14ac:dyDescent="0.25">
      <c r="A592" s="174" t="s">
        <v>561</v>
      </c>
      <c r="C592" s="175" t="s">
        <v>562</v>
      </c>
    </row>
    <row r="594" spans="1:11" ht="15.75" thickBot="1" x14ac:dyDescent="0.3">
      <c r="A594" s="180" t="s">
        <v>404</v>
      </c>
      <c r="C594" s="180" t="s">
        <v>405</v>
      </c>
    </row>
    <row r="595" spans="1:11" ht="15.75" thickTop="1" x14ac:dyDescent="0.25"/>
    <row r="596" spans="1:11" x14ac:dyDescent="0.25">
      <c r="A596" s="4" t="s">
        <v>86</v>
      </c>
      <c r="B596" s="4" t="s">
        <v>406</v>
      </c>
      <c r="D596" s="4" t="s">
        <v>86</v>
      </c>
      <c r="E596" s="134" t="s">
        <v>406</v>
      </c>
      <c r="F596" s="134" t="s">
        <v>407</v>
      </c>
      <c r="G596" s="4" t="s">
        <v>408</v>
      </c>
      <c r="H596" s="4" t="s">
        <v>409</v>
      </c>
      <c r="I596" s="134" t="s">
        <v>410</v>
      </c>
      <c r="J596" s="134" t="s">
        <v>411</v>
      </c>
      <c r="K596" s="134" t="s">
        <v>393</v>
      </c>
    </row>
    <row r="598" spans="1:11" x14ac:dyDescent="0.25">
      <c r="A598" s="5" t="s">
        <v>441</v>
      </c>
      <c r="C598" s="181">
        <v>28</v>
      </c>
      <c r="D598" s="5" t="s">
        <v>108</v>
      </c>
      <c r="E598" s="133">
        <v>88</v>
      </c>
      <c r="F598" s="182">
        <v>42490</v>
      </c>
      <c r="G598" s="182">
        <v>42479</v>
      </c>
      <c r="H598" s="5" t="s">
        <v>563</v>
      </c>
      <c r="I598" s="132">
        <v>200000</v>
      </c>
      <c r="J598" s="132">
        <v>0</v>
      </c>
    </row>
    <row r="599" spans="1:11" x14ac:dyDescent="0.25">
      <c r="A599" s="5" t="s">
        <v>441</v>
      </c>
      <c r="C599" s="181">
        <v>28</v>
      </c>
      <c r="F599" s="182">
        <v>42479</v>
      </c>
      <c r="G599" s="182">
        <v>42479</v>
      </c>
      <c r="H599" s="5" t="s">
        <v>564</v>
      </c>
      <c r="I599" s="132">
        <v>0</v>
      </c>
      <c r="J599" s="132">
        <v>222222</v>
      </c>
      <c r="K599" s="132">
        <v>-22222</v>
      </c>
    </row>
    <row r="601" spans="1:11" x14ac:dyDescent="0.25">
      <c r="I601" s="183">
        <v>200000</v>
      </c>
      <c r="J601" s="183">
        <v>222222</v>
      </c>
      <c r="K601" s="183">
        <v>-22222</v>
      </c>
    </row>
    <row r="602" spans="1:11" ht="15.75" thickBot="1" x14ac:dyDescent="0.3"/>
    <row r="603" spans="1:11" ht="15.75" thickTop="1" x14ac:dyDescent="0.25">
      <c r="I603" s="132">
        <v>200000</v>
      </c>
      <c r="J603" s="132">
        <v>3406226</v>
      </c>
      <c r="K603" s="179">
        <v>-3206226</v>
      </c>
    </row>
    <row r="605" spans="1:11" x14ac:dyDescent="0.25">
      <c r="A605" s="175" t="s">
        <v>565</v>
      </c>
    </row>
    <row r="607" spans="1:11" x14ac:dyDescent="0.25">
      <c r="K607" s="134"/>
    </row>
    <row r="608" spans="1:11" x14ac:dyDescent="0.25">
      <c r="A608" s="174" t="s">
        <v>566</v>
      </c>
      <c r="C608" s="175" t="s">
        <v>567</v>
      </c>
    </row>
    <row r="610" spans="1:11" ht="15.75" thickBot="1" x14ac:dyDescent="0.3">
      <c r="A610" s="180" t="s">
        <v>404</v>
      </c>
      <c r="C610" s="180" t="s">
        <v>405</v>
      </c>
    </row>
    <row r="611" spans="1:11" ht="15.75" thickTop="1" x14ac:dyDescent="0.25"/>
    <row r="612" spans="1:11" x14ac:dyDescent="0.25">
      <c r="A612" s="4" t="s">
        <v>86</v>
      </c>
      <c r="B612" s="4" t="s">
        <v>406</v>
      </c>
      <c r="D612" s="4" t="s">
        <v>86</v>
      </c>
      <c r="E612" s="134" t="s">
        <v>406</v>
      </c>
      <c r="F612" s="134" t="s">
        <v>407</v>
      </c>
      <c r="G612" s="4" t="s">
        <v>408</v>
      </c>
      <c r="H612" s="4" t="s">
        <v>409</v>
      </c>
      <c r="I612" s="134" t="s">
        <v>410</v>
      </c>
      <c r="J612" s="134" t="s">
        <v>411</v>
      </c>
      <c r="K612" s="134" t="s">
        <v>393</v>
      </c>
    </row>
    <row r="614" spans="1:11" x14ac:dyDescent="0.25">
      <c r="A614" s="5" t="s">
        <v>412</v>
      </c>
      <c r="C614" s="181">
        <v>1</v>
      </c>
      <c r="D614" s="5" t="s">
        <v>108</v>
      </c>
      <c r="E614" s="133">
        <v>114</v>
      </c>
      <c r="F614" s="182">
        <v>42702</v>
      </c>
      <c r="G614" s="182">
        <v>42702</v>
      </c>
      <c r="H614" s="5" t="s">
        <v>568</v>
      </c>
      <c r="I614" s="132">
        <v>400533</v>
      </c>
      <c r="J614" s="132">
        <v>0</v>
      </c>
      <c r="K614" s="132">
        <v>400533</v>
      </c>
    </row>
    <row r="615" spans="1:11" x14ac:dyDescent="0.25">
      <c r="A615" s="5" t="s">
        <v>412</v>
      </c>
      <c r="C615" s="181">
        <v>30112016</v>
      </c>
      <c r="D615" s="5" t="s">
        <v>219</v>
      </c>
      <c r="E615" s="133">
        <v>134</v>
      </c>
      <c r="F615" s="182">
        <v>42704</v>
      </c>
      <c r="G615" s="182">
        <v>42704</v>
      </c>
      <c r="H615" s="5" t="s">
        <v>569</v>
      </c>
      <c r="I615" s="132">
        <v>0</v>
      </c>
      <c r="J615" s="132">
        <v>400533</v>
      </c>
      <c r="K615" s="132">
        <v>-400533</v>
      </c>
    </row>
    <row r="617" spans="1:11" x14ac:dyDescent="0.25">
      <c r="I617" s="183">
        <v>400533</v>
      </c>
      <c r="J617" s="183">
        <v>400533</v>
      </c>
      <c r="K617" s="183">
        <v>0</v>
      </c>
    </row>
    <row r="618" spans="1:11" x14ac:dyDescent="0.25">
      <c r="A618" s="174" t="s">
        <v>570</v>
      </c>
      <c r="C618" s="175" t="s">
        <v>571</v>
      </c>
    </row>
    <row r="620" spans="1:11" ht="15.75" thickBot="1" x14ac:dyDescent="0.3">
      <c r="A620" s="180" t="s">
        <v>404</v>
      </c>
      <c r="C620" s="180" t="s">
        <v>405</v>
      </c>
    </row>
    <row r="621" spans="1:11" ht="15.75" thickTop="1" x14ac:dyDescent="0.25"/>
    <row r="622" spans="1:11" x14ac:dyDescent="0.25">
      <c r="A622" s="4" t="s">
        <v>86</v>
      </c>
      <c r="B622" s="4" t="s">
        <v>406</v>
      </c>
      <c r="D622" s="4" t="s">
        <v>86</v>
      </c>
      <c r="E622" s="134" t="s">
        <v>406</v>
      </c>
      <c r="F622" s="134" t="s">
        <v>407</v>
      </c>
      <c r="G622" s="4" t="s">
        <v>408</v>
      </c>
      <c r="H622" s="4" t="s">
        <v>409</v>
      </c>
      <c r="I622" s="134" t="s">
        <v>410</v>
      </c>
      <c r="J622" s="134" t="s">
        <v>411</v>
      </c>
      <c r="K622" s="134" t="s">
        <v>393</v>
      </c>
    </row>
    <row r="624" spans="1:11" x14ac:dyDescent="0.25">
      <c r="A624" s="5" t="s">
        <v>412</v>
      </c>
      <c r="C624" s="181">
        <v>1</v>
      </c>
      <c r="D624" s="5" t="s">
        <v>108</v>
      </c>
      <c r="E624" s="133">
        <v>106</v>
      </c>
      <c r="F624" s="182">
        <v>42702</v>
      </c>
      <c r="G624" s="182">
        <v>42702</v>
      </c>
      <c r="H624" s="5" t="s">
        <v>572</v>
      </c>
      <c r="I624" s="132">
        <v>823122</v>
      </c>
      <c r="J624" s="132">
        <v>0</v>
      </c>
      <c r="K624" s="132">
        <v>823122</v>
      </c>
    </row>
    <row r="625" spans="1:11" x14ac:dyDescent="0.25">
      <c r="A625" s="5" t="s">
        <v>412</v>
      </c>
      <c r="C625" s="181">
        <v>30112016</v>
      </c>
      <c r="D625" s="5" t="s">
        <v>219</v>
      </c>
      <c r="E625" s="133">
        <v>134</v>
      </c>
      <c r="F625" s="182">
        <v>42704</v>
      </c>
      <c r="G625" s="182">
        <v>42704</v>
      </c>
      <c r="H625" s="5" t="s">
        <v>573</v>
      </c>
      <c r="I625" s="132">
        <v>0</v>
      </c>
      <c r="J625" s="132">
        <v>823122</v>
      </c>
      <c r="K625" s="132">
        <v>-823122</v>
      </c>
    </row>
    <row r="627" spans="1:11" x14ac:dyDescent="0.25">
      <c r="I627" s="183">
        <v>823122</v>
      </c>
      <c r="J627" s="183">
        <v>823122</v>
      </c>
      <c r="K627" s="183">
        <v>0</v>
      </c>
    </row>
    <row r="628" spans="1:11" x14ac:dyDescent="0.25">
      <c r="A628" s="174" t="s">
        <v>414</v>
      </c>
      <c r="C628" s="175" t="s">
        <v>415</v>
      </c>
    </row>
    <row r="630" spans="1:11" ht="15.75" thickBot="1" x14ac:dyDescent="0.3">
      <c r="A630" s="180" t="s">
        <v>404</v>
      </c>
      <c r="C630" s="180" t="s">
        <v>405</v>
      </c>
    </row>
    <row r="631" spans="1:11" ht="15.75" thickTop="1" x14ac:dyDescent="0.25"/>
    <row r="632" spans="1:11" x14ac:dyDescent="0.25">
      <c r="A632" s="4" t="s">
        <v>86</v>
      </c>
      <c r="B632" s="4" t="s">
        <v>406</v>
      </c>
      <c r="D632" s="4" t="s">
        <v>86</v>
      </c>
      <c r="E632" s="134" t="s">
        <v>406</v>
      </c>
      <c r="F632" s="134" t="s">
        <v>407</v>
      </c>
      <c r="G632" s="4" t="s">
        <v>408</v>
      </c>
      <c r="H632" s="4" t="s">
        <v>409</v>
      </c>
      <c r="I632" s="134" t="s">
        <v>410</v>
      </c>
      <c r="J632" s="134" t="s">
        <v>411</v>
      </c>
      <c r="K632" s="134" t="s">
        <v>393</v>
      </c>
    </row>
    <row r="634" spans="1:11" x14ac:dyDescent="0.25">
      <c r="A634" s="5" t="s">
        <v>412</v>
      </c>
      <c r="C634" s="181">
        <v>1</v>
      </c>
      <c r="D634" s="5" t="s">
        <v>108</v>
      </c>
      <c r="E634" s="133">
        <v>111</v>
      </c>
      <c r="F634" s="182">
        <v>42702</v>
      </c>
      <c r="G634" s="182">
        <v>42702</v>
      </c>
      <c r="H634" s="5" t="s">
        <v>574</v>
      </c>
      <c r="I634" s="132">
        <v>571647</v>
      </c>
      <c r="J634" s="132">
        <v>0</v>
      </c>
      <c r="K634" s="132">
        <v>571647</v>
      </c>
    </row>
    <row r="635" spans="1:11" x14ac:dyDescent="0.25">
      <c r="A635" s="5" t="s">
        <v>412</v>
      </c>
      <c r="C635" s="181">
        <v>30112016</v>
      </c>
      <c r="D635" s="5" t="s">
        <v>219</v>
      </c>
      <c r="E635" s="133">
        <v>134</v>
      </c>
      <c r="F635" s="182">
        <v>42704</v>
      </c>
      <c r="G635" s="182">
        <v>42704</v>
      </c>
      <c r="H635" s="5" t="s">
        <v>575</v>
      </c>
      <c r="I635" s="132">
        <v>0</v>
      </c>
      <c r="J635" s="132">
        <v>571647</v>
      </c>
      <c r="K635" s="132">
        <v>-571647</v>
      </c>
    </row>
    <row r="637" spans="1:11" x14ac:dyDescent="0.25">
      <c r="I637" s="183">
        <v>571647</v>
      </c>
      <c r="J637" s="183">
        <v>571647</v>
      </c>
      <c r="K637" s="183">
        <v>0</v>
      </c>
    </row>
    <row r="638" spans="1:11" x14ac:dyDescent="0.25">
      <c r="A638" s="174" t="s">
        <v>576</v>
      </c>
      <c r="C638" s="175" t="s">
        <v>577</v>
      </c>
    </row>
    <row r="640" spans="1:11" ht="15.75" thickBot="1" x14ac:dyDescent="0.3">
      <c r="A640" s="180" t="s">
        <v>404</v>
      </c>
      <c r="C640" s="180" t="s">
        <v>405</v>
      </c>
    </row>
    <row r="641" spans="1:11" ht="15.75" thickTop="1" x14ac:dyDescent="0.25"/>
    <row r="642" spans="1:11" x14ac:dyDescent="0.25">
      <c r="A642" s="4" t="s">
        <v>86</v>
      </c>
      <c r="B642" s="4" t="s">
        <v>406</v>
      </c>
      <c r="D642" s="4" t="s">
        <v>86</v>
      </c>
      <c r="E642" s="134" t="s">
        <v>406</v>
      </c>
      <c r="F642" s="134" t="s">
        <v>407</v>
      </c>
      <c r="G642" s="4" t="s">
        <v>408</v>
      </c>
      <c r="H642" s="4" t="s">
        <v>409</v>
      </c>
      <c r="I642" s="134" t="s">
        <v>410</v>
      </c>
      <c r="J642" s="134" t="s">
        <v>411</v>
      </c>
      <c r="K642" s="134" t="s">
        <v>393</v>
      </c>
    </row>
    <row r="644" spans="1:11" x14ac:dyDescent="0.25">
      <c r="A644" s="5" t="s">
        <v>412</v>
      </c>
      <c r="C644" s="181">
        <v>1</v>
      </c>
      <c r="D644" s="5" t="s">
        <v>108</v>
      </c>
      <c r="E644" s="133">
        <v>110</v>
      </c>
      <c r="F644" s="182">
        <v>42702</v>
      </c>
      <c r="G644" s="182">
        <v>42702</v>
      </c>
      <c r="H644" s="5" t="s">
        <v>578</v>
      </c>
      <c r="I644" s="132">
        <v>208215</v>
      </c>
      <c r="J644" s="132">
        <v>0</v>
      </c>
      <c r="K644" s="132">
        <v>208215</v>
      </c>
    </row>
    <row r="645" spans="1:11" x14ac:dyDescent="0.25">
      <c r="A645" s="5" t="s">
        <v>412</v>
      </c>
      <c r="C645" s="181">
        <v>30112016</v>
      </c>
      <c r="D645" s="5" t="s">
        <v>219</v>
      </c>
      <c r="E645" s="133">
        <v>134</v>
      </c>
      <c r="F645" s="182">
        <v>42704</v>
      </c>
      <c r="G645" s="182">
        <v>42704</v>
      </c>
      <c r="H645" s="5" t="s">
        <v>579</v>
      </c>
      <c r="I645" s="132">
        <v>0</v>
      </c>
      <c r="J645" s="132">
        <v>208215</v>
      </c>
      <c r="K645" s="132">
        <v>-208215</v>
      </c>
    </row>
    <row r="647" spans="1:11" x14ac:dyDescent="0.25">
      <c r="I647" s="183">
        <v>208215</v>
      </c>
      <c r="J647" s="183">
        <v>208215</v>
      </c>
      <c r="K647" s="183">
        <v>0</v>
      </c>
    </row>
    <row r="648" spans="1:11" x14ac:dyDescent="0.25">
      <c r="A648" s="174" t="s">
        <v>416</v>
      </c>
      <c r="C648" s="175" t="s">
        <v>417</v>
      </c>
    </row>
    <row r="650" spans="1:11" ht="15.75" thickBot="1" x14ac:dyDescent="0.3">
      <c r="A650" s="180" t="s">
        <v>404</v>
      </c>
      <c r="C650" s="180" t="s">
        <v>405</v>
      </c>
    </row>
    <row r="651" spans="1:11" ht="15.75" thickTop="1" x14ac:dyDescent="0.25"/>
    <row r="652" spans="1:11" x14ac:dyDescent="0.25">
      <c r="A652" s="4" t="s">
        <v>86</v>
      </c>
      <c r="B652" s="4" t="s">
        <v>406</v>
      </c>
      <c r="D652" s="4" t="s">
        <v>86</v>
      </c>
      <c r="E652" s="134" t="s">
        <v>406</v>
      </c>
      <c r="F652" s="134" t="s">
        <v>407</v>
      </c>
      <c r="G652" s="4" t="s">
        <v>408</v>
      </c>
      <c r="H652" s="4" t="s">
        <v>409</v>
      </c>
      <c r="I652" s="134" t="s">
        <v>410</v>
      </c>
      <c r="J652" s="134" t="s">
        <v>411</v>
      </c>
      <c r="K652" s="134" t="s">
        <v>393</v>
      </c>
    </row>
    <row r="654" spans="1:11" x14ac:dyDescent="0.25">
      <c r="A654" s="5" t="s">
        <v>412</v>
      </c>
      <c r="C654" s="181">
        <v>1</v>
      </c>
      <c r="D654" s="5" t="s">
        <v>108</v>
      </c>
      <c r="E654" s="133">
        <v>105</v>
      </c>
      <c r="F654" s="182">
        <v>42702</v>
      </c>
      <c r="G654" s="182">
        <v>42702</v>
      </c>
      <c r="H654" s="5" t="s">
        <v>580</v>
      </c>
      <c r="I654" s="132">
        <v>755169</v>
      </c>
      <c r="J654" s="132">
        <v>0</v>
      </c>
      <c r="K654" s="132">
        <v>755169</v>
      </c>
    </row>
    <row r="655" spans="1:11" x14ac:dyDescent="0.25">
      <c r="A655" s="5" t="s">
        <v>412</v>
      </c>
      <c r="C655" s="181">
        <v>30112016</v>
      </c>
      <c r="D655" s="5" t="s">
        <v>219</v>
      </c>
      <c r="E655" s="133">
        <v>134</v>
      </c>
      <c r="F655" s="182">
        <v>42704</v>
      </c>
      <c r="G655" s="182">
        <v>42704</v>
      </c>
      <c r="H655" s="5" t="s">
        <v>581</v>
      </c>
      <c r="I655" s="132">
        <v>0</v>
      </c>
      <c r="J655" s="132">
        <v>755169</v>
      </c>
      <c r="K655" s="132">
        <v>-755169</v>
      </c>
    </row>
    <row r="657" spans="1:11" x14ac:dyDescent="0.25">
      <c r="I657" s="183">
        <v>755169</v>
      </c>
      <c r="J657" s="183">
        <v>755169</v>
      </c>
      <c r="K657" s="183">
        <v>0</v>
      </c>
    </row>
    <row r="658" spans="1:11" x14ac:dyDescent="0.25">
      <c r="A658" s="174" t="s">
        <v>582</v>
      </c>
      <c r="C658" s="175" t="s">
        <v>583</v>
      </c>
    </row>
    <row r="660" spans="1:11" ht="15.75" thickBot="1" x14ac:dyDescent="0.3">
      <c r="A660" s="180" t="s">
        <v>404</v>
      </c>
      <c r="C660" s="180" t="s">
        <v>405</v>
      </c>
    </row>
    <row r="661" spans="1:11" ht="15.75" thickTop="1" x14ac:dyDescent="0.25"/>
    <row r="662" spans="1:11" x14ac:dyDescent="0.25">
      <c r="A662" s="4" t="s">
        <v>86</v>
      </c>
      <c r="B662" s="4" t="s">
        <v>406</v>
      </c>
      <c r="D662" s="4" t="s">
        <v>86</v>
      </c>
      <c r="E662" s="134" t="s">
        <v>406</v>
      </c>
      <c r="F662" s="134" t="s">
        <v>407</v>
      </c>
      <c r="G662" s="4" t="s">
        <v>408</v>
      </c>
      <c r="H662" s="4" t="s">
        <v>409</v>
      </c>
      <c r="I662" s="134" t="s">
        <v>410</v>
      </c>
      <c r="J662" s="134" t="s">
        <v>411</v>
      </c>
      <c r="K662" s="134" t="s">
        <v>393</v>
      </c>
    </row>
    <row r="664" spans="1:11" x14ac:dyDescent="0.25">
      <c r="A664" s="5" t="s">
        <v>412</v>
      </c>
      <c r="C664" s="181">
        <v>1</v>
      </c>
      <c r="D664" s="5" t="s">
        <v>108</v>
      </c>
      <c r="E664" s="133">
        <v>113</v>
      </c>
      <c r="F664" s="182">
        <v>42702</v>
      </c>
      <c r="G664" s="182">
        <v>42702</v>
      </c>
      <c r="H664" s="5" t="s">
        <v>584</v>
      </c>
      <c r="I664" s="132">
        <v>288000</v>
      </c>
      <c r="J664" s="132">
        <v>0</v>
      </c>
      <c r="K664" s="132">
        <v>288000</v>
      </c>
    </row>
    <row r="665" spans="1:11" x14ac:dyDescent="0.25">
      <c r="A665" s="5" t="s">
        <v>412</v>
      </c>
      <c r="C665" s="181">
        <v>30112016</v>
      </c>
      <c r="D665" s="5" t="s">
        <v>219</v>
      </c>
      <c r="E665" s="133">
        <v>134</v>
      </c>
      <c r="F665" s="182">
        <v>42704</v>
      </c>
      <c r="G665" s="182">
        <v>42704</v>
      </c>
      <c r="H665" s="5" t="s">
        <v>585</v>
      </c>
      <c r="I665" s="132">
        <v>0</v>
      </c>
      <c r="J665" s="132">
        <v>288000</v>
      </c>
      <c r="K665" s="132">
        <v>-288000</v>
      </c>
    </row>
    <row r="667" spans="1:11" x14ac:dyDescent="0.25">
      <c r="I667" s="183">
        <v>288000</v>
      </c>
      <c r="J667" s="183">
        <v>288000</v>
      </c>
      <c r="K667" s="183">
        <v>0</v>
      </c>
    </row>
    <row r="668" spans="1:11" x14ac:dyDescent="0.25">
      <c r="A668" s="174" t="s">
        <v>586</v>
      </c>
      <c r="C668" s="175" t="s">
        <v>587</v>
      </c>
    </row>
    <row r="670" spans="1:11" ht="15.75" thickBot="1" x14ac:dyDescent="0.3">
      <c r="A670" s="180" t="s">
        <v>404</v>
      </c>
      <c r="C670" s="180" t="s">
        <v>405</v>
      </c>
    </row>
    <row r="671" spans="1:11" ht="15.75" thickTop="1" x14ac:dyDescent="0.25"/>
    <row r="672" spans="1:11" x14ac:dyDescent="0.25">
      <c r="A672" s="4" t="s">
        <v>86</v>
      </c>
      <c r="B672" s="4" t="s">
        <v>406</v>
      </c>
      <c r="D672" s="4" t="s">
        <v>86</v>
      </c>
      <c r="E672" s="134" t="s">
        <v>406</v>
      </c>
      <c r="F672" s="134" t="s">
        <v>407</v>
      </c>
      <c r="G672" s="4" t="s">
        <v>408</v>
      </c>
      <c r="H672" s="4" t="s">
        <v>409</v>
      </c>
      <c r="I672" s="134" t="s">
        <v>410</v>
      </c>
      <c r="J672" s="134" t="s">
        <v>411</v>
      </c>
      <c r="K672" s="134" t="s">
        <v>393</v>
      </c>
    </row>
    <row r="674" spans="1:11" x14ac:dyDescent="0.25">
      <c r="A674" s="5" t="s">
        <v>412</v>
      </c>
      <c r="C674" s="181">
        <v>1</v>
      </c>
      <c r="D674" s="5" t="s">
        <v>108</v>
      </c>
      <c r="E674" s="133">
        <v>112</v>
      </c>
      <c r="F674" s="182">
        <v>42702</v>
      </c>
      <c r="G674" s="182">
        <v>42702</v>
      </c>
      <c r="H674" s="5" t="s">
        <v>588</v>
      </c>
      <c r="I674" s="132">
        <v>495430</v>
      </c>
      <c r="J674" s="132">
        <v>0</v>
      </c>
      <c r="K674" s="132">
        <v>495430</v>
      </c>
    </row>
    <row r="675" spans="1:11" x14ac:dyDescent="0.25">
      <c r="A675" s="5" t="s">
        <v>412</v>
      </c>
      <c r="C675" s="181">
        <v>30112016</v>
      </c>
      <c r="D675" s="5" t="s">
        <v>219</v>
      </c>
      <c r="E675" s="133">
        <v>134</v>
      </c>
      <c r="F675" s="182">
        <v>42704</v>
      </c>
      <c r="G675" s="182">
        <v>42704</v>
      </c>
      <c r="H675" s="5" t="s">
        <v>589</v>
      </c>
      <c r="I675" s="132">
        <v>0</v>
      </c>
      <c r="J675" s="132">
        <v>495430</v>
      </c>
      <c r="K675" s="132">
        <v>-495430</v>
      </c>
    </row>
    <row r="677" spans="1:11" x14ac:dyDescent="0.25">
      <c r="I677" s="183">
        <v>495430</v>
      </c>
      <c r="J677" s="183">
        <v>495430</v>
      </c>
      <c r="K677" s="183">
        <v>0</v>
      </c>
    </row>
    <row r="678" spans="1:11" x14ac:dyDescent="0.25">
      <c r="A678" s="174" t="s">
        <v>420</v>
      </c>
      <c r="C678" s="175" t="s">
        <v>421</v>
      </c>
    </row>
    <row r="680" spans="1:11" ht="15.75" thickBot="1" x14ac:dyDescent="0.3">
      <c r="A680" s="180" t="s">
        <v>404</v>
      </c>
      <c r="C680" s="180" t="s">
        <v>405</v>
      </c>
    </row>
    <row r="681" spans="1:11" ht="15.75" thickTop="1" x14ac:dyDescent="0.25"/>
    <row r="682" spans="1:11" x14ac:dyDescent="0.25">
      <c r="A682" s="4" t="s">
        <v>86</v>
      </c>
      <c r="B682" s="4" t="s">
        <v>406</v>
      </c>
      <c r="D682" s="4" t="s">
        <v>86</v>
      </c>
      <c r="E682" s="134" t="s">
        <v>406</v>
      </c>
      <c r="F682" s="134" t="s">
        <v>407</v>
      </c>
      <c r="G682" s="4" t="s">
        <v>408</v>
      </c>
      <c r="H682" s="4" t="s">
        <v>409</v>
      </c>
      <c r="I682" s="134" t="s">
        <v>410</v>
      </c>
      <c r="J682" s="134" t="s">
        <v>411</v>
      </c>
      <c r="K682" s="134" t="s">
        <v>393</v>
      </c>
    </row>
    <row r="684" spans="1:11" x14ac:dyDescent="0.25">
      <c r="A684" s="5" t="s">
        <v>412</v>
      </c>
      <c r="C684" s="181">
        <v>1</v>
      </c>
      <c r="D684" s="5" t="s">
        <v>108</v>
      </c>
      <c r="E684" s="133">
        <v>109</v>
      </c>
      <c r="F684" s="182">
        <v>42702</v>
      </c>
      <c r="G684" s="182">
        <v>42702</v>
      </c>
      <c r="H684" s="5" t="s">
        <v>590</v>
      </c>
      <c r="I684" s="132">
        <v>830229</v>
      </c>
      <c r="J684" s="132">
        <v>0</v>
      </c>
      <c r="K684" s="132">
        <v>830229</v>
      </c>
    </row>
    <row r="685" spans="1:11" x14ac:dyDescent="0.25">
      <c r="A685" s="5" t="s">
        <v>412</v>
      </c>
      <c r="C685" s="181">
        <v>30112016</v>
      </c>
      <c r="D685" s="5" t="s">
        <v>219</v>
      </c>
      <c r="E685" s="133">
        <v>134</v>
      </c>
      <c r="F685" s="182">
        <v>42704</v>
      </c>
      <c r="G685" s="182">
        <v>42704</v>
      </c>
      <c r="H685" s="5" t="s">
        <v>591</v>
      </c>
      <c r="I685" s="132">
        <v>0</v>
      </c>
      <c r="J685" s="132">
        <v>830229</v>
      </c>
      <c r="K685" s="132">
        <v>-830229</v>
      </c>
    </row>
    <row r="687" spans="1:11" x14ac:dyDescent="0.25">
      <c r="I687" s="183">
        <v>830229</v>
      </c>
      <c r="J687" s="183">
        <v>830229</v>
      </c>
      <c r="K687" s="183">
        <v>0</v>
      </c>
    </row>
    <row r="688" spans="1:11" x14ac:dyDescent="0.25">
      <c r="A688" s="174" t="s">
        <v>592</v>
      </c>
      <c r="C688" s="175" t="s">
        <v>593</v>
      </c>
    </row>
    <row r="690" spans="1:11" ht="15.75" thickBot="1" x14ac:dyDescent="0.3">
      <c r="A690" s="180" t="s">
        <v>404</v>
      </c>
      <c r="C690" s="180" t="s">
        <v>405</v>
      </c>
    </row>
    <row r="691" spans="1:11" ht="15.75" thickTop="1" x14ac:dyDescent="0.25"/>
    <row r="692" spans="1:11" x14ac:dyDescent="0.25">
      <c r="A692" s="4" t="s">
        <v>86</v>
      </c>
      <c r="B692" s="4" t="s">
        <v>406</v>
      </c>
      <c r="D692" s="4" t="s">
        <v>86</v>
      </c>
      <c r="E692" s="134" t="s">
        <v>406</v>
      </c>
      <c r="F692" s="134" t="s">
        <v>407</v>
      </c>
      <c r="G692" s="4" t="s">
        <v>408</v>
      </c>
      <c r="H692" s="4" t="s">
        <v>409</v>
      </c>
      <c r="I692" s="134" t="s">
        <v>410</v>
      </c>
      <c r="J692" s="134" t="s">
        <v>411</v>
      </c>
      <c r="K692" s="134" t="s">
        <v>393</v>
      </c>
    </row>
    <row r="694" spans="1:11" x14ac:dyDescent="0.25">
      <c r="A694" s="5" t="s">
        <v>412</v>
      </c>
      <c r="C694" s="181">
        <v>1</v>
      </c>
      <c r="D694" s="5" t="s">
        <v>108</v>
      </c>
      <c r="E694" s="133">
        <v>44</v>
      </c>
      <c r="F694" s="182">
        <v>42685</v>
      </c>
      <c r="G694" s="182">
        <v>42685</v>
      </c>
      <c r="H694" s="5" t="s">
        <v>594</v>
      </c>
      <c r="I694" s="132">
        <v>3518338</v>
      </c>
      <c r="J694" s="132">
        <v>0</v>
      </c>
    </row>
    <row r="695" spans="1:11" x14ac:dyDescent="0.25">
      <c r="A695" s="5" t="s">
        <v>412</v>
      </c>
      <c r="C695" s="181">
        <v>1</v>
      </c>
      <c r="D695" s="5" t="s">
        <v>108</v>
      </c>
      <c r="E695" s="133">
        <v>115</v>
      </c>
      <c r="F695" s="182">
        <v>42702</v>
      </c>
      <c r="G695" s="182">
        <v>42702</v>
      </c>
      <c r="H695" s="5" t="s">
        <v>594</v>
      </c>
      <c r="I695" s="132">
        <v>3518425</v>
      </c>
      <c r="J695" s="132">
        <v>0</v>
      </c>
      <c r="K695" s="132">
        <v>7036763</v>
      </c>
    </row>
    <row r="696" spans="1:11" x14ac:dyDescent="0.25">
      <c r="A696" s="5" t="s">
        <v>412</v>
      </c>
      <c r="C696" s="181">
        <v>30112016</v>
      </c>
      <c r="D696" s="5" t="s">
        <v>219</v>
      </c>
      <c r="E696" s="133">
        <v>134</v>
      </c>
      <c r="F696" s="182">
        <v>42704</v>
      </c>
      <c r="G696" s="182">
        <v>42704</v>
      </c>
      <c r="H696" s="5" t="s">
        <v>595</v>
      </c>
      <c r="I696" s="132">
        <v>0</v>
      </c>
      <c r="J696" s="132">
        <v>4273579</v>
      </c>
    </row>
    <row r="697" spans="1:11" x14ac:dyDescent="0.25">
      <c r="A697" s="5" t="s">
        <v>412</v>
      </c>
      <c r="C697" s="181">
        <v>30112016</v>
      </c>
      <c r="D697" s="5" t="s">
        <v>108</v>
      </c>
      <c r="E697" s="133">
        <v>27</v>
      </c>
      <c r="F697" s="182">
        <v>42710</v>
      </c>
      <c r="G697" s="182">
        <v>42710</v>
      </c>
      <c r="H697" s="5" t="s">
        <v>596</v>
      </c>
      <c r="I697" s="132">
        <v>755154</v>
      </c>
      <c r="J697" s="132">
        <v>0</v>
      </c>
      <c r="K697" s="132">
        <v>-3518425</v>
      </c>
    </row>
    <row r="698" spans="1:11" x14ac:dyDescent="0.25">
      <c r="A698" s="5" t="s">
        <v>412</v>
      </c>
      <c r="C698" s="181">
        <v>31102016</v>
      </c>
      <c r="D698" s="5" t="s">
        <v>219</v>
      </c>
      <c r="E698" s="133">
        <v>116</v>
      </c>
      <c r="F698" s="182">
        <v>42674</v>
      </c>
      <c r="G698" s="182">
        <v>42674</v>
      </c>
      <c r="H698" s="5" t="s">
        <v>595</v>
      </c>
      <c r="I698" s="132">
        <v>0</v>
      </c>
      <c r="J698" s="132">
        <v>3518338</v>
      </c>
      <c r="K698" s="132">
        <v>-3518338</v>
      </c>
    </row>
    <row r="700" spans="1:11" x14ac:dyDescent="0.25">
      <c r="I700" s="183">
        <v>7791917</v>
      </c>
      <c r="J700" s="183">
        <v>7791917</v>
      </c>
      <c r="K700" s="183">
        <v>0</v>
      </c>
    </row>
    <row r="701" spans="1:11" x14ac:dyDescent="0.25">
      <c r="A701" s="174" t="s">
        <v>213</v>
      </c>
      <c r="C701" s="175" t="s">
        <v>214</v>
      </c>
    </row>
    <row r="703" spans="1:11" ht="15.75" thickBot="1" x14ac:dyDescent="0.3">
      <c r="A703" s="180" t="s">
        <v>404</v>
      </c>
      <c r="C703" s="180" t="s">
        <v>405</v>
      </c>
    </row>
    <row r="704" spans="1:11" ht="15.75" thickTop="1" x14ac:dyDescent="0.25"/>
    <row r="705" spans="1:11" x14ac:dyDescent="0.25">
      <c r="A705" s="4" t="s">
        <v>86</v>
      </c>
      <c r="B705" s="4" t="s">
        <v>406</v>
      </c>
      <c r="D705" s="4" t="s">
        <v>86</v>
      </c>
      <c r="E705" s="134" t="s">
        <v>406</v>
      </c>
      <c r="F705" s="134" t="s">
        <v>407</v>
      </c>
      <c r="G705" s="4" t="s">
        <v>408</v>
      </c>
      <c r="H705" s="4" t="s">
        <v>409</v>
      </c>
      <c r="I705" s="134" t="s">
        <v>410</v>
      </c>
      <c r="J705" s="134" t="s">
        <v>411</v>
      </c>
      <c r="K705" s="134" t="s">
        <v>393</v>
      </c>
    </row>
    <row r="707" spans="1:11" x14ac:dyDescent="0.25">
      <c r="A707" s="5" t="s">
        <v>412</v>
      </c>
      <c r="C707" s="181">
        <v>1</v>
      </c>
      <c r="D707" s="5" t="s">
        <v>108</v>
      </c>
      <c r="E707" s="133">
        <v>116</v>
      </c>
      <c r="F707" s="182">
        <v>42702</v>
      </c>
      <c r="G707" s="182">
        <v>42702</v>
      </c>
      <c r="H707" s="5" t="s">
        <v>597</v>
      </c>
      <c r="I707" s="132">
        <v>247339</v>
      </c>
      <c r="J707" s="132">
        <v>0</v>
      </c>
      <c r="K707" s="132">
        <v>247339</v>
      </c>
    </row>
    <row r="708" spans="1:11" x14ac:dyDescent="0.25">
      <c r="A708" s="5" t="s">
        <v>412</v>
      </c>
      <c r="C708" s="181">
        <v>30112016</v>
      </c>
      <c r="D708" s="5" t="s">
        <v>219</v>
      </c>
      <c r="E708" s="133">
        <v>134</v>
      </c>
      <c r="F708" s="182">
        <v>42704</v>
      </c>
      <c r="G708" s="182">
        <v>42704</v>
      </c>
      <c r="H708" s="5" t="s">
        <v>598</v>
      </c>
      <c r="I708" s="132">
        <v>0</v>
      </c>
      <c r="J708" s="132">
        <v>247339</v>
      </c>
      <c r="K708" s="132">
        <v>-247339</v>
      </c>
    </row>
    <row r="710" spans="1:11" x14ac:dyDescent="0.25">
      <c r="I710" s="183">
        <v>247339</v>
      </c>
      <c r="J710" s="183">
        <v>247339</v>
      </c>
      <c r="K710" s="183">
        <v>0</v>
      </c>
    </row>
    <row r="711" spans="1:11" x14ac:dyDescent="0.25">
      <c r="A711" s="174" t="s">
        <v>599</v>
      </c>
      <c r="C711" s="175" t="s">
        <v>600</v>
      </c>
    </row>
    <row r="713" spans="1:11" ht="15.75" thickBot="1" x14ac:dyDescent="0.3">
      <c r="A713" s="180" t="s">
        <v>404</v>
      </c>
      <c r="C713" s="180" t="s">
        <v>405</v>
      </c>
    </row>
    <row r="714" spans="1:11" ht="15.75" thickTop="1" x14ac:dyDescent="0.25"/>
    <row r="715" spans="1:11" x14ac:dyDescent="0.25">
      <c r="A715" s="4" t="s">
        <v>86</v>
      </c>
      <c r="B715" s="4" t="s">
        <v>406</v>
      </c>
      <c r="D715" s="4" t="s">
        <v>86</v>
      </c>
      <c r="E715" s="134" t="s">
        <v>406</v>
      </c>
      <c r="F715" s="134" t="s">
        <v>407</v>
      </c>
      <c r="G715" s="4" t="s">
        <v>408</v>
      </c>
      <c r="H715" s="4" t="s">
        <v>409</v>
      </c>
      <c r="I715" s="134" t="s">
        <v>410</v>
      </c>
      <c r="J715" s="134" t="s">
        <v>411</v>
      </c>
      <c r="K715" s="134" t="s">
        <v>393</v>
      </c>
    </row>
    <row r="717" spans="1:11" x14ac:dyDescent="0.25">
      <c r="A717" s="5" t="s">
        <v>412</v>
      </c>
      <c r="C717" s="181">
        <v>1</v>
      </c>
      <c r="D717" s="5" t="s">
        <v>108</v>
      </c>
      <c r="E717" s="133">
        <v>108</v>
      </c>
      <c r="F717" s="182">
        <v>42702</v>
      </c>
      <c r="G717" s="182">
        <v>42702</v>
      </c>
      <c r="H717" s="5" t="s">
        <v>601</v>
      </c>
      <c r="I717" s="132">
        <v>1200099</v>
      </c>
      <c r="J717" s="132">
        <v>0</v>
      </c>
      <c r="K717" s="132">
        <v>1200099</v>
      </c>
    </row>
    <row r="718" spans="1:11" x14ac:dyDescent="0.25">
      <c r="A718" s="5" t="s">
        <v>412</v>
      </c>
      <c r="C718" s="181">
        <v>30112016</v>
      </c>
      <c r="D718" s="5" t="s">
        <v>219</v>
      </c>
      <c r="E718" s="133">
        <v>134</v>
      </c>
      <c r="F718" s="182">
        <v>42704</v>
      </c>
      <c r="G718" s="182">
        <v>42704</v>
      </c>
      <c r="H718" s="5" t="s">
        <v>602</v>
      </c>
      <c r="I718" s="132">
        <v>0</v>
      </c>
      <c r="J718" s="132">
        <v>1200099</v>
      </c>
      <c r="K718" s="132">
        <v>-1200099</v>
      </c>
    </row>
    <row r="720" spans="1:11" x14ac:dyDescent="0.25">
      <c r="I720" s="183">
        <v>1200099</v>
      </c>
      <c r="J720" s="183">
        <v>1200099</v>
      </c>
      <c r="K720" s="183">
        <v>0</v>
      </c>
    </row>
    <row r="721" spans="1:11" x14ac:dyDescent="0.25">
      <c r="A721" s="174" t="s">
        <v>432</v>
      </c>
      <c r="C721" s="175" t="s">
        <v>433</v>
      </c>
    </row>
    <row r="723" spans="1:11" ht="15.75" thickBot="1" x14ac:dyDescent="0.3">
      <c r="A723" s="180" t="s">
        <v>404</v>
      </c>
      <c r="C723" s="180" t="s">
        <v>405</v>
      </c>
    </row>
    <row r="724" spans="1:11" ht="15.75" thickTop="1" x14ac:dyDescent="0.25"/>
    <row r="725" spans="1:11" x14ac:dyDescent="0.25">
      <c r="A725" s="4" t="s">
        <v>86</v>
      </c>
      <c r="B725" s="4" t="s">
        <v>406</v>
      </c>
      <c r="D725" s="4" t="s">
        <v>86</v>
      </c>
      <c r="E725" s="134" t="s">
        <v>406</v>
      </c>
      <c r="F725" s="134" t="s">
        <v>407</v>
      </c>
      <c r="G725" s="4" t="s">
        <v>408</v>
      </c>
      <c r="H725" s="4" t="s">
        <v>409</v>
      </c>
      <c r="I725" s="134" t="s">
        <v>410</v>
      </c>
      <c r="J725" s="134" t="s">
        <v>411</v>
      </c>
      <c r="K725" s="134" t="s">
        <v>393</v>
      </c>
    </row>
    <row r="727" spans="1:11" x14ac:dyDescent="0.25">
      <c r="A727" s="5" t="s">
        <v>412</v>
      </c>
      <c r="C727" s="181">
        <v>1</v>
      </c>
      <c r="D727" s="5" t="s">
        <v>108</v>
      </c>
      <c r="E727" s="133">
        <v>107</v>
      </c>
      <c r="F727" s="182">
        <v>42702</v>
      </c>
      <c r="G727" s="182">
        <v>42702</v>
      </c>
      <c r="H727" s="5" t="s">
        <v>603</v>
      </c>
      <c r="I727" s="132">
        <v>1201474</v>
      </c>
      <c r="J727" s="132">
        <v>0</v>
      </c>
      <c r="K727" s="132">
        <v>1201474</v>
      </c>
    </row>
    <row r="728" spans="1:11" x14ac:dyDescent="0.25">
      <c r="A728" s="5" t="s">
        <v>412</v>
      </c>
      <c r="C728" s="181">
        <v>30112016</v>
      </c>
      <c r="D728" s="5" t="s">
        <v>219</v>
      </c>
      <c r="E728" s="133">
        <v>134</v>
      </c>
      <c r="F728" s="182">
        <v>42704</v>
      </c>
      <c r="G728" s="182">
        <v>42704</v>
      </c>
      <c r="H728" s="5" t="s">
        <v>604</v>
      </c>
      <c r="I728" s="132">
        <v>0</v>
      </c>
      <c r="J728" s="132">
        <v>1201474</v>
      </c>
      <c r="K728" s="132">
        <v>-1201474</v>
      </c>
    </row>
    <row r="730" spans="1:11" x14ac:dyDescent="0.25">
      <c r="I730" s="183">
        <v>1201474</v>
      </c>
      <c r="J730" s="183">
        <v>1201474</v>
      </c>
      <c r="K730" s="183">
        <v>0</v>
      </c>
    </row>
    <row r="731" spans="1:11" ht="15.75" thickBot="1" x14ac:dyDescent="0.3"/>
    <row r="732" spans="1:11" ht="15.75" thickTop="1" x14ac:dyDescent="0.25">
      <c r="I732" s="132">
        <v>14813174</v>
      </c>
      <c r="J732" s="132">
        <v>14813174</v>
      </c>
      <c r="K732" s="179">
        <v>0</v>
      </c>
    </row>
    <row r="734" spans="1:11" x14ac:dyDescent="0.25">
      <c r="A734" s="175" t="s">
        <v>605</v>
      </c>
    </row>
    <row r="736" spans="1:11" x14ac:dyDescent="0.25">
      <c r="K736" s="134"/>
    </row>
    <row r="737" spans="1:11" x14ac:dyDescent="0.25">
      <c r="A737" s="174" t="s">
        <v>606</v>
      </c>
      <c r="C737" s="175" t="s">
        <v>607</v>
      </c>
    </row>
    <row r="739" spans="1:11" ht="15.75" thickBot="1" x14ac:dyDescent="0.3">
      <c r="A739" s="180" t="s">
        <v>404</v>
      </c>
      <c r="C739" s="180" t="s">
        <v>405</v>
      </c>
    </row>
    <row r="740" spans="1:11" ht="15.75" thickTop="1" x14ac:dyDescent="0.25"/>
    <row r="741" spans="1:11" x14ac:dyDescent="0.25">
      <c r="A741" s="4" t="s">
        <v>86</v>
      </c>
      <c r="B741" s="4" t="s">
        <v>406</v>
      </c>
      <c r="D741" s="4" t="s">
        <v>86</v>
      </c>
      <c r="E741" s="134" t="s">
        <v>406</v>
      </c>
      <c r="F741" s="134" t="s">
        <v>407</v>
      </c>
      <c r="G741" s="4" t="s">
        <v>408</v>
      </c>
      <c r="H741" s="4" t="s">
        <v>409</v>
      </c>
      <c r="I741" s="134" t="s">
        <v>410</v>
      </c>
      <c r="J741" s="134" t="s">
        <v>411</v>
      </c>
      <c r="K741" s="134" t="s">
        <v>393</v>
      </c>
    </row>
    <row r="743" spans="1:11" x14ac:dyDescent="0.25">
      <c r="A743" s="5" t="s">
        <v>412</v>
      </c>
      <c r="C743" s="181">
        <v>201702</v>
      </c>
      <c r="D743" s="5" t="s">
        <v>219</v>
      </c>
      <c r="E743" s="133">
        <v>146</v>
      </c>
      <c r="F743" s="182">
        <v>42766</v>
      </c>
      <c r="H743" s="5" t="s">
        <v>608</v>
      </c>
      <c r="I743" s="132">
        <v>0</v>
      </c>
      <c r="J743" s="132">
        <v>40000</v>
      </c>
    </row>
    <row r="744" spans="1:11" x14ac:dyDescent="0.25">
      <c r="A744" s="5" t="s">
        <v>412</v>
      </c>
      <c r="C744" s="181">
        <v>201702</v>
      </c>
      <c r="D744" s="5" t="s">
        <v>219</v>
      </c>
      <c r="E744" s="133">
        <v>65</v>
      </c>
      <c r="F744" s="182">
        <v>42794</v>
      </c>
      <c r="H744" s="5" t="s">
        <v>609</v>
      </c>
      <c r="I744" s="132">
        <v>30000</v>
      </c>
      <c r="J744" s="132">
        <v>0</v>
      </c>
      <c r="K744" s="132">
        <v>-10000</v>
      </c>
    </row>
    <row r="746" spans="1:11" x14ac:dyDescent="0.25">
      <c r="I746" s="183">
        <v>30000</v>
      </c>
      <c r="J746" s="183">
        <v>40000</v>
      </c>
      <c r="K746" s="183">
        <v>-10000</v>
      </c>
    </row>
    <row r="747" spans="1:11" x14ac:dyDescent="0.25">
      <c r="A747" s="174" t="s">
        <v>566</v>
      </c>
      <c r="C747" s="175" t="s">
        <v>567</v>
      </c>
    </row>
    <row r="749" spans="1:11" ht="15.75" thickBot="1" x14ac:dyDescent="0.3">
      <c r="A749" s="180" t="s">
        <v>404</v>
      </c>
      <c r="C749" s="180" t="s">
        <v>405</v>
      </c>
    </row>
    <row r="750" spans="1:11" ht="15.75" thickTop="1" x14ac:dyDescent="0.25"/>
    <row r="751" spans="1:11" x14ac:dyDescent="0.25">
      <c r="A751" s="4" t="s">
        <v>86</v>
      </c>
      <c r="B751" s="4" t="s">
        <v>406</v>
      </c>
      <c r="D751" s="4" t="s">
        <v>86</v>
      </c>
      <c r="E751" s="134" t="s">
        <v>406</v>
      </c>
      <c r="F751" s="134" t="s">
        <v>407</v>
      </c>
      <c r="G751" s="4" t="s">
        <v>408</v>
      </c>
      <c r="H751" s="4" t="s">
        <v>409</v>
      </c>
      <c r="I751" s="134" t="s">
        <v>410</v>
      </c>
      <c r="J751" s="134" t="s">
        <v>411</v>
      </c>
      <c r="K751" s="134" t="s">
        <v>393</v>
      </c>
    </row>
    <row r="753" spans="1:11" x14ac:dyDescent="0.25">
      <c r="A753" s="5" t="s">
        <v>412</v>
      </c>
      <c r="C753" s="181">
        <v>201607</v>
      </c>
      <c r="D753" s="5" t="s">
        <v>219</v>
      </c>
      <c r="E753" s="133">
        <v>110</v>
      </c>
      <c r="F753" s="182">
        <v>42582</v>
      </c>
      <c r="H753" s="5" t="s">
        <v>610</v>
      </c>
      <c r="I753" s="132">
        <v>0</v>
      </c>
      <c r="J753" s="132">
        <v>10000</v>
      </c>
      <c r="K753" s="132">
        <v>-10000</v>
      </c>
    </row>
    <row r="754" spans="1:11" x14ac:dyDescent="0.25">
      <c r="A754" s="5" t="s">
        <v>412</v>
      </c>
      <c r="C754" s="181">
        <v>201608</v>
      </c>
      <c r="D754" s="5" t="s">
        <v>219</v>
      </c>
      <c r="E754" s="133">
        <v>110</v>
      </c>
      <c r="F754" s="182">
        <v>42613</v>
      </c>
      <c r="H754" s="5" t="s">
        <v>611</v>
      </c>
      <c r="I754" s="132">
        <v>0</v>
      </c>
      <c r="J754" s="132">
        <v>5000</v>
      </c>
      <c r="K754" s="132">
        <v>-5000</v>
      </c>
    </row>
    <row r="755" spans="1:11" x14ac:dyDescent="0.25">
      <c r="A755" s="5" t="s">
        <v>412</v>
      </c>
      <c r="C755" s="181">
        <v>201701</v>
      </c>
      <c r="D755" s="5" t="s">
        <v>219</v>
      </c>
      <c r="E755" s="133">
        <v>145</v>
      </c>
      <c r="F755" s="182">
        <v>42766</v>
      </c>
      <c r="G755" s="182">
        <v>42766</v>
      </c>
      <c r="H755" s="5" t="s">
        <v>611</v>
      </c>
      <c r="I755" s="132">
        <v>0</v>
      </c>
      <c r="J755" s="132">
        <v>5000</v>
      </c>
      <c r="K755" s="132">
        <v>-5000</v>
      </c>
    </row>
    <row r="756" spans="1:11" x14ac:dyDescent="0.25">
      <c r="A756" s="5" t="s">
        <v>412</v>
      </c>
      <c r="C756" s="181">
        <v>28022017</v>
      </c>
      <c r="D756" s="5" t="s">
        <v>219</v>
      </c>
      <c r="E756" s="133">
        <v>55</v>
      </c>
      <c r="F756" s="182">
        <v>42794</v>
      </c>
      <c r="H756" s="5" t="s">
        <v>611</v>
      </c>
      <c r="I756" s="132">
        <v>0</v>
      </c>
      <c r="J756" s="132">
        <v>5000</v>
      </c>
      <c r="K756" s="132">
        <v>-5000</v>
      </c>
    </row>
    <row r="757" spans="1:11" x14ac:dyDescent="0.25">
      <c r="A757" s="5" t="s">
        <v>412</v>
      </c>
      <c r="C757" s="181">
        <v>30092016</v>
      </c>
      <c r="D757" s="5" t="s">
        <v>219</v>
      </c>
      <c r="E757" s="133">
        <v>93</v>
      </c>
      <c r="F757" s="182">
        <v>42643</v>
      </c>
      <c r="H757" s="5" t="s">
        <v>611</v>
      </c>
      <c r="I757" s="132">
        <v>0</v>
      </c>
      <c r="J757" s="132">
        <v>5000</v>
      </c>
      <c r="K757" s="132">
        <v>-5000</v>
      </c>
    </row>
    <row r="758" spans="1:11" x14ac:dyDescent="0.25">
      <c r="A758" s="5" t="s">
        <v>412</v>
      </c>
      <c r="C758" s="181">
        <v>30112016</v>
      </c>
      <c r="D758" s="5" t="s">
        <v>219</v>
      </c>
      <c r="E758" s="133">
        <v>134</v>
      </c>
      <c r="F758" s="182">
        <v>42704</v>
      </c>
      <c r="G758" s="182">
        <v>42704</v>
      </c>
      <c r="H758" s="5" t="s">
        <v>611</v>
      </c>
      <c r="I758" s="132">
        <v>0</v>
      </c>
      <c r="J758" s="132">
        <v>5000</v>
      </c>
      <c r="K758" s="132">
        <v>-5000</v>
      </c>
    </row>
    <row r="759" spans="1:11" x14ac:dyDescent="0.25">
      <c r="A759" s="5" t="s">
        <v>412</v>
      </c>
      <c r="C759" s="181">
        <v>31102016</v>
      </c>
      <c r="D759" s="5" t="s">
        <v>219</v>
      </c>
      <c r="E759" s="133">
        <v>116</v>
      </c>
      <c r="F759" s="182">
        <v>42674</v>
      </c>
      <c r="G759" s="182">
        <v>42674</v>
      </c>
      <c r="H759" s="5" t="s">
        <v>611</v>
      </c>
      <c r="I759" s="132">
        <v>0</v>
      </c>
      <c r="J759" s="132">
        <v>5000</v>
      </c>
      <c r="K759" s="132">
        <v>-5000</v>
      </c>
    </row>
    <row r="760" spans="1:11" x14ac:dyDescent="0.25">
      <c r="A760" s="5" t="s">
        <v>412</v>
      </c>
      <c r="C760" s="181">
        <v>31122016</v>
      </c>
      <c r="D760" s="5" t="s">
        <v>219</v>
      </c>
      <c r="E760" s="133">
        <v>145</v>
      </c>
      <c r="F760" s="182">
        <v>42734</v>
      </c>
      <c r="G760" s="182">
        <v>42734</v>
      </c>
      <c r="H760" s="5" t="s">
        <v>611</v>
      </c>
      <c r="I760" s="132">
        <v>0</v>
      </c>
      <c r="J760" s="132">
        <v>5000</v>
      </c>
      <c r="K760" s="132">
        <v>-5000</v>
      </c>
    </row>
    <row r="762" spans="1:11" x14ac:dyDescent="0.25">
      <c r="I762" s="183">
        <v>0</v>
      </c>
      <c r="J762" s="183">
        <v>45000</v>
      </c>
      <c r="K762" s="183">
        <v>-45000</v>
      </c>
    </row>
    <row r="763" spans="1:11" x14ac:dyDescent="0.25">
      <c r="A763" s="174" t="s">
        <v>570</v>
      </c>
      <c r="C763" s="175" t="s">
        <v>571</v>
      </c>
    </row>
    <row r="765" spans="1:11" ht="15.75" thickBot="1" x14ac:dyDescent="0.3">
      <c r="A765" s="180" t="s">
        <v>404</v>
      </c>
      <c r="C765" s="180" t="s">
        <v>405</v>
      </c>
    </row>
    <row r="766" spans="1:11" ht="15.75" thickTop="1" x14ac:dyDescent="0.25"/>
    <row r="767" spans="1:11" x14ac:dyDescent="0.25">
      <c r="A767" s="4" t="s">
        <v>86</v>
      </c>
      <c r="B767" s="4" t="s">
        <v>406</v>
      </c>
      <c r="D767" s="4" t="s">
        <v>86</v>
      </c>
      <c r="E767" s="134" t="s">
        <v>406</v>
      </c>
      <c r="F767" s="134" t="s">
        <v>407</v>
      </c>
      <c r="G767" s="4" t="s">
        <v>408</v>
      </c>
      <c r="H767" s="4" t="s">
        <v>409</v>
      </c>
      <c r="I767" s="134" t="s">
        <v>410</v>
      </c>
      <c r="J767" s="134" t="s">
        <v>411</v>
      </c>
      <c r="K767" s="134" t="s">
        <v>393</v>
      </c>
    </row>
    <row r="769" spans="1:11" x14ac:dyDescent="0.25">
      <c r="A769" s="5" t="s">
        <v>412</v>
      </c>
      <c r="C769" s="181">
        <v>1</v>
      </c>
      <c r="D769" s="5" t="s">
        <v>108</v>
      </c>
      <c r="E769" s="133">
        <v>11</v>
      </c>
      <c r="F769" s="182">
        <v>42677</v>
      </c>
      <c r="G769" s="182">
        <v>42677</v>
      </c>
      <c r="H769" s="5" t="s">
        <v>612</v>
      </c>
      <c r="I769" s="132">
        <v>40000</v>
      </c>
      <c r="J769" s="132">
        <v>0</v>
      </c>
      <c r="K769" s="132">
        <v>40000</v>
      </c>
    </row>
    <row r="770" spans="1:11" x14ac:dyDescent="0.25">
      <c r="A770" s="5" t="s">
        <v>412</v>
      </c>
      <c r="C770" s="181">
        <v>11</v>
      </c>
      <c r="D770" s="5" t="s">
        <v>108</v>
      </c>
      <c r="E770" s="133">
        <v>9</v>
      </c>
      <c r="F770" s="182">
        <v>42709</v>
      </c>
      <c r="G770" s="182">
        <v>42709</v>
      </c>
      <c r="H770" s="5" t="s">
        <v>613</v>
      </c>
      <c r="I770" s="132">
        <v>20000</v>
      </c>
      <c r="J770" s="132">
        <v>0</v>
      </c>
      <c r="K770" s="132">
        <v>20000</v>
      </c>
    </row>
    <row r="771" spans="1:11" x14ac:dyDescent="0.25">
      <c r="A771" s="5" t="s">
        <v>412</v>
      </c>
      <c r="C771" s="181">
        <v>2016</v>
      </c>
      <c r="D771" s="5" t="s">
        <v>108</v>
      </c>
      <c r="E771" s="133">
        <v>6</v>
      </c>
      <c r="F771" s="182">
        <v>42619</v>
      </c>
      <c r="G771" s="182">
        <v>42618</v>
      </c>
      <c r="H771" s="5" t="s">
        <v>614</v>
      </c>
      <c r="I771" s="132">
        <v>35000</v>
      </c>
      <c r="J771" s="132">
        <v>0</v>
      </c>
      <c r="K771" s="132">
        <v>35000</v>
      </c>
    </row>
    <row r="772" spans="1:11" x14ac:dyDescent="0.25">
      <c r="A772" s="5" t="s">
        <v>412</v>
      </c>
      <c r="C772" s="181">
        <v>201607</v>
      </c>
      <c r="D772" s="5" t="s">
        <v>219</v>
      </c>
      <c r="E772" s="133">
        <v>110</v>
      </c>
      <c r="F772" s="182">
        <v>42582</v>
      </c>
      <c r="H772" s="5" t="s">
        <v>615</v>
      </c>
      <c r="I772" s="132">
        <v>0</v>
      </c>
      <c r="J772" s="132">
        <v>5000</v>
      </c>
      <c r="K772" s="132">
        <v>-5000</v>
      </c>
    </row>
    <row r="773" spans="1:11" x14ac:dyDescent="0.25">
      <c r="A773" s="5" t="s">
        <v>412</v>
      </c>
      <c r="C773" s="181">
        <v>201608</v>
      </c>
      <c r="D773" s="5" t="s">
        <v>219</v>
      </c>
      <c r="E773" s="133">
        <v>110</v>
      </c>
      <c r="F773" s="182">
        <v>42613</v>
      </c>
      <c r="H773" s="5" t="s">
        <v>616</v>
      </c>
      <c r="I773" s="132">
        <v>0</v>
      </c>
      <c r="J773" s="132">
        <v>5000</v>
      </c>
      <c r="K773" s="132">
        <v>-5000</v>
      </c>
    </row>
    <row r="774" spans="1:11" x14ac:dyDescent="0.25">
      <c r="A774" s="5" t="s">
        <v>412</v>
      </c>
      <c r="C774" s="181">
        <v>201609</v>
      </c>
      <c r="D774" s="5" t="s">
        <v>108</v>
      </c>
      <c r="E774" s="133">
        <v>4</v>
      </c>
      <c r="F774" s="182">
        <v>42614</v>
      </c>
      <c r="G774" s="182">
        <v>42618</v>
      </c>
      <c r="H774" s="5" t="s">
        <v>614</v>
      </c>
      <c r="I774" s="132">
        <v>10000</v>
      </c>
      <c r="J774" s="132">
        <v>0</v>
      </c>
      <c r="K774" s="132">
        <v>10000</v>
      </c>
    </row>
    <row r="775" spans="1:11" x14ac:dyDescent="0.25">
      <c r="A775" s="5" t="s">
        <v>412</v>
      </c>
      <c r="C775" s="181">
        <v>201701</v>
      </c>
      <c r="D775" s="5" t="s">
        <v>219</v>
      </c>
      <c r="E775" s="133">
        <v>145</v>
      </c>
      <c r="F775" s="182">
        <v>42766</v>
      </c>
      <c r="G775" s="182">
        <v>42766</v>
      </c>
      <c r="H775" s="5" t="s">
        <v>616</v>
      </c>
      <c r="I775" s="132">
        <v>0</v>
      </c>
      <c r="J775" s="132">
        <v>5000</v>
      </c>
      <c r="K775" s="132">
        <v>-5000</v>
      </c>
    </row>
    <row r="776" spans="1:11" x14ac:dyDescent="0.25">
      <c r="A776" s="5" t="s">
        <v>412</v>
      </c>
      <c r="C776" s="181">
        <v>28022017</v>
      </c>
      <c r="D776" s="5" t="s">
        <v>219</v>
      </c>
      <c r="E776" s="133">
        <v>55</v>
      </c>
      <c r="F776" s="182">
        <v>42794</v>
      </c>
      <c r="H776" s="5" t="s">
        <v>616</v>
      </c>
      <c r="I776" s="132">
        <v>0</v>
      </c>
      <c r="J776" s="132">
        <v>5000</v>
      </c>
      <c r="K776" s="132">
        <v>-5000</v>
      </c>
    </row>
    <row r="777" spans="1:11" x14ac:dyDescent="0.25">
      <c r="A777" s="5" t="s">
        <v>412</v>
      </c>
      <c r="C777" s="181">
        <v>30092016</v>
      </c>
      <c r="D777" s="5" t="s">
        <v>219</v>
      </c>
      <c r="E777" s="133">
        <v>93</v>
      </c>
      <c r="F777" s="182">
        <v>42643</v>
      </c>
      <c r="H777" s="5" t="s">
        <v>616</v>
      </c>
      <c r="I777" s="132">
        <v>0</v>
      </c>
      <c r="J777" s="132">
        <v>5000</v>
      </c>
      <c r="K777" s="132">
        <v>-5000</v>
      </c>
    </row>
    <row r="778" spans="1:11" x14ac:dyDescent="0.25">
      <c r="A778" s="5" t="s">
        <v>412</v>
      </c>
      <c r="C778" s="181">
        <v>30112016</v>
      </c>
      <c r="D778" s="5" t="s">
        <v>219</v>
      </c>
      <c r="E778" s="133">
        <v>134</v>
      </c>
      <c r="F778" s="182">
        <v>42704</v>
      </c>
      <c r="G778" s="182">
        <v>42704</v>
      </c>
      <c r="H778" s="5" t="s">
        <v>616</v>
      </c>
      <c r="I778" s="132">
        <v>0</v>
      </c>
      <c r="J778" s="132">
        <v>5000</v>
      </c>
      <c r="K778" s="132">
        <v>-5000</v>
      </c>
    </row>
    <row r="779" spans="1:11" x14ac:dyDescent="0.25">
      <c r="A779" s="5" t="s">
        <v>412</v>
      </c>
      <c r="C779" s="181">
        <v>31102016</v>
      </c>
      <c r="D779" s="5" t="s">
        <v>219</v>
      </c>
      <c r="E779" s="133">
        <v>116</v>
      </c>
      <c r="F779" s="182">
        <v>42674</v>
      </c>
      <c r="G779" s="182">
        <v>42674</v>
      </c>
      <c r="H779" s="5" t="s">
        <v>616</v>
      </c>
      <c r="I779" s="132">
        <v>0</v>
      </c>
      <c r="J779" s="132">
        <v>5000</v>
      </c>
      <c r="K779" s="132">
        <v>-5000</v>
      </c>
    </row>
    <row r="780" spans="1:11" x14ac:dyDescent="0.25">
      <c r="A780" s="5" t="s">
        <v>412</v>
      </c>
      <c r="C780" s="181">
        <v>31122016</v>
      </c>
      <c r="D780" s="5" t="s">
        <v>219</v>
      </c>
      <c r="E780" s="133">
        <v>145</v>
      </c>
      <c r="F780" s="182">
        <v>42734</v>
      </c>
      <c r="G780" s="182">
        <v>42734</v>
      </c>
      <c r="H780" s="5" t="s">
        <v>616</v>
      </c>
      <c r="I780" s="132">
        <v>0</v>
      </c>
      <c r="J780" s="132">
        <v>5000</v>
      </c>
      <c r="K780" s="132">
        <v>-5000</v>
      </c>
    </row>
    <row r="782" spans="1:11" x14ac:dyDescent="0.25">
      <c r="I782" s="183">
        <v>105000</v>
      </c>
      <c r="J782" s="183">
        <v>40000</v>
      </c>
      <c r="K782" s="183">
        <v>65000</v>
      </c>
    </row>
    <row r="783" spans="1:11" x14ac:dyDescent="0.25">
      <c r="A783" s="174" t="s">
        <v>416</v>
      </c>
      <c r="C783" s="175" t="s">
        <v>417</v>
      </c>
    </row>
    <row r="785" spans="1:11" ht="15.75" thickBot="1" x14ac:dyDescent="0.3">
      <c r="A785" s="180" t="s">
        <v>404</v>
      </c>
      <c r="C785" s="180" t="s">
        <v>405</v>
      </c>
    </row>
    <row r="786" spans="1:11" ht="15.75" thickTop="1" x14ac:dyDescent="0.25"/>
    <row r="787" spans="1:11" x14ac:dyDescent="0.25">
      <c r="A787" s="4" t="s">
        <v>86</v>
      </c>
      <c r="B787" s="4" t="s">
        <v>406</v>
      </c>
      <c r="D787" s="4" t="s">
        <v>86</v>
      </c>
      <c r="E787" s="134" t="s">
        <v>406</v>
      </c>
      <c r="F787" s="134" t="s">
        <v>407</v>
      </c>
      <c r="G787" s="4" t="s">
        <v>408</v>
      </c>
      <c r="H787" s="4" t="s">
        <v>409</v>
      </c>
      <c r="I787" s="134" t="s">
        <v>410</v>
      </c>
      <c r="J787" s="134" t="s">
        <v>411</v>
      </c>
      <c r="K787" s="134" t="s">
        <v>393</v>
      </c>
    </row>
    <row r="789" spans="1:11" x14ac:dyDescent="0.25">
      <c r="A789" s="5" t="s">
        <v>412</v>
      </c>
      <c r="C789" s="181">
        <v>201607</v>
      </c>
      <c r="D789" s="5" t="s">
        <v>219</v>
      </c>
      <c r="E789" s="133">
        <v>110</v>
      </c>
      <c r="F789" s="182">
        <v>42582</v>
      </c>
      <c r="H789" s="5" t="s">
        <v>617</v>
      </c>
      <c r="I789" s="132">
        <v>0</v>
      </c>
      <c r="J789" s="132">
        <v>5000</v>
      </c>
      <c r="K789" s="132">
        <v>-5000</v>
      </c>
    </row>
    <row r="790" spans="1:11" x14ac:dyDescent="0.25">
      <c r="A790" s="5" t="s">
        <v>412</v>
      </c>
      <c r="C790" s="181">
        <v>201608</v>
      </c>
      <c r="D790" s="5" t="s">
        <v>219</v>
      </c>
      <c r="E790" s="133">
        <v>110</v>
      </c>
      <c r="F790" s="182">
        <v>42613</v>
      </c>
      <c r="H790" s="5" t="s">
        <v>618</v>
      </c>
      <c r="I790" s="132">
        <v>0</v>
      </c>
      <c r="J790" s="132">
        <v>5000</v>
      </c>
      <c r="K790" s="132">
        <v>-5000</v>
      </c>
    </row>
    <row r="791" spans="1:11" x14ac:dyDescent="0.25">
      <c r="A791" s="5" t="s">
        <v>412</v>
      </c>
      <c r="C791" s="181">
        <v>201701</v>
      </c>
      <c r="D791" s="5" t="s">
        <v>219</v>
      </c>
      <c r="E791" s="133">
        <v>145</v>
      </c>
      <c r="F791" s="182">
        <v>42766</v>
      </c>
      <c r="G791" s="182">
        <v>42766</v>
      </c>
      <c r="H791" s="5" t="s">
        <v>618</v>
      </c>
      <c r="I791" s="132">
        <v>0</v>
      </c>
      <c r="J791" s="132">
        <v>5000</v>
      </c>
      <c r="K791" s="132">
        <v>-5000</v>
      </c>
    </row>
    <row r="792" spans="1:11" x14ac:dyDescent="0.25">
      <c r="A792" s="5" t="s">
        <v>412</v>
      </c>
      <c r="C792" s="181">
        <v>28022017</v>
      </c>
      <c r="D792" s="5" t="s">
        <v>219</v>
      </c>
      <c r="E792" s="133">
        <v>55</v>
      </c>
      <c r="F792" s="182">
        <v>42794</v>
      </c>
      <c r="H792" s="5" t="s">
        <v>618</v>
      </c>
      <c r="I792" s="132">
        <v>0</v>
      </c>
      <c r="J792" s="132">
        <v>5000</v>
      </c>
      <c r="K792" s="132">
        <v>-5000</v>
      </c>
    </row>
    <row r="793" spans="1:11" x14ac:dyDescent="0.25">
      <c r="A793" s="5" t="s">
        <v>412</v>
      </c>
      <c r="C793" s="181">
        <v>30092016</v>
      </c>
      <c r="D793" s="5" t="s">
        <v>219</v>
      </c>
      <c r="E793" s="133">
        <v>93</v>
      </c>
      <c r="F793" s="182">
        <v>42643</v>
      </c>
      <c r="H793" s="5" t="s">
        <v>618</v>
      </c>
      <c r="I793" s="132">
        <v>0</v>
      </c>
      <c r="J793" s="132">
        <v>5000</v>
      </c>
      <c r="K793" s="132">
        <v>-5000</v>
      </c>
    </row>
    <row r="794" spans="1:11" x14ac:dyDescent="0.25">
      <c r="A794" s="5" t="s">
        <v>412</v>
      </c>
      <c r="C794" s="181">
        <v>30112016</v>
      </c>
      <c r="D794" s="5" t="s">
        <v>219</v>
      </c>
      <c r="E794" s="133">
        <v>134</v>
      </c>
      <c r="F794" s="182">
        <v>42704</v>
      </c>
      <c r="G794" s="182">
        <v>42704</v>
      </c>
      <c r="H794" s="5" t="s">
        <v>618</v>
      </c>
      <c r="I794" s="132">
        <v>0</v>
      </c>
      <c r="J794" s="132">
        <v>5000</v>
      </c>
      <c r="K794" s="132">
        <v>-5000</v>
      </c>
    </row>
    <row r="795" spans="1:11" x14ac:dyDescent="0.25">
      <c r="A795" s="5" t="s">
        <v>412</v>
      </c>
      <c r="C795" s="181">
        <v>31102016</v>
      </c>
      <c r="D795" s="5" t="s">
        <v>219</v>
      </c>
      <c r="E795" s="133">
        <v>116</v>
      </c>
      <c r="F795" s="182">
        <v>42674</v>
      </c>
      <c r="G795" s="182">
        <v>42674</v>
      </c>
      <c r="H795" s="5" t="s">
        <v>618</v>
      </c>
      <c r="I795" s="132">
        <v>0</v>
      </c>
      <c r="J795" s="132">
        <v>5000</v>
      </c>
      <c r="K795" s="132">
        <v>-5000</v>
      </c>
    </row>
    <row r="796" spans="1:11" x14ac:dyDescent="0.25">
      <c r="A796" s="5" t="s">
        <v>412</v>
      </c>
      <c r="C796" s="181">
        <v>31122016</v>
      </c>
      <c r="D796" s="5" t="s">
        <v>219</v>
      </c>
      <c r="E796" s="133">
        <v>145</v>
      </c>
      <c r="F796" s="182">
        <v>42734</v>
      </c>
      <c r="G796" s="182">
        <v>42734</v>
      </c>
      <c r="H796" s="5" t="s">
        <v>618</v>
      </c>
      <c r="I796" s="132">
        <v>0</v>
      </c>
      <c r="J796" s="132">
        <v>5000</v>
      </c>
      <c r="K796" s="132">
        <v>-5000</v>
      </c>
    </row>
    <row r="798" spans="1:11" x14ac:dyDescent="0.25">
      <c r="I798" s="183">
        <v>0</v>
      </c>
      <c r="J798" s="183">
        <v>40000</v>
      </c>
      <c r="K798" s="183">
        <v>-40000</v>
      </c>
    </row>
    <row r="799" spans="1:11" x14ac:dyDescent="0.25">
      <c r="A799" s="174" t="s">
        <v>619</v>
      </c>
      <c r="C799" s="175" t="s">
        <v>620</v>
      </c>
    </row>
    <row r="801" spans="1:11" ht="15.75" thickBot="1" x14ac:dyDescent="0.3">
      <c r="A801" s="180" t="s">
        <v>404</v>
      </c>
      <c r="C801" s="180" t="s">
        <v>405</v>
      </c>
    </row>
    <row r="802" spans="1:11" ht="15.75" thickTop="1" x14ac:dyDescent="0.25"/>
    <row r="803" spans="1:11" x14ac:dyDescent="0.25">
      <c r="A803" s="4" t="s">
        <v>86</v>
      </c>
      <c r="B803" s="4" t="s">
        <v>406</v>
      </c>
      <c r="D803" s="4" t="s">
        <v>86</v>
      </c>
      <c r="E803" s="134" t="s">
        <v>406</v>
      </c>
      <c r="F803" s="134" t="s">
        <v>407</v>
      </c>
      <c r="G803" s="4" t="s">
        <v>408</v>
      </c>
      <c r="H803" s="4" t="s">
        <v>409</v>
      </c>
      <c r="I803" s="134" t="s">
        <v>410</v>
      </c>
      <c r="J803" s="134" t="s">
        <v>411</v>
      </c>
      <c r="K803" s="134" t="s">
        <v>393</v>
      </c>
    </row>
    <row r="805" spans="1:11" x14ac:dyDescent="0.25">
      <c r="A805" s="5" t="s">
        <v>412</v>
      </c>
      <c r="C805" s="181">
        <v>201701</v>
      </c>
      <c r="D805" s="5" t="s">
        <v>219</v>
      </c>
      <c r="E805" s="133">
        <v>145</v>
      </c>
      <c r="F805" s="182">
        <v>42766</v>
      </c>
      <c r="G805" s="182">
        <v>42766</v>
      </c>
      <c r="H805" s="5" t="s">
        <v>621</v>
      </c>
      <c r="I805" s="132">
        <v>0</v>
      </c>
      <c r="J805" s="132">
        <v>5000</v>
      </c>
      <c r="K805" s="132">
        <v>-5000</v>
      </c>
    </row>
    <row r="806" spans="1:11" x14ac:dyDescent="0.25">
      <c r="A806" s="5" t="s">
        <v>412</v>
      </c>
      <c r="C806" s="181">
        <v>28022017</v>
      </c>
      <c r="D806" s="5" t="s">
        <v>219</v>
      </c>
      <c r="E806" s="133">
        <v>55</v>
      </c>
      <c r="F806" s="182">
        <v>42794</v>
      </c>
      <c r="H806" s="5" t="s">
        <v>621</v>
      </c>
      <c r="I806" s="132">
        <v>0</v>
      </c>
      <c r="J806" s="132">
        <v>5000</v>
      </c>
      <c r="K806" s="132">
        <v>-5000</v>
      </c>
    </row>
    <row r="807" spans="1:11" x14ac:dyDescent="0.25">
      <c r="A807" s="5" t="s">
        <v>412</v>
      </c>
      <c r="C807" s="181">
        <v>30092016</v>
      </c>
      <c r="D807" s="5" t="s">
        <v>219</v>
      </c>
      <c r="E807" s="133">
        <v>93</v>
      </c>
      <c r="F807" s="182">
        <v>42643</v>
      </c>
      <c r="H807" s="5" t="s">
        <v>621</v>
      </c>
      <c r="I807" s="132">
        <v>0</v>
      </c>
      <c r="J807" s="132">
        <v>5000</v>
      </c>
      <c r="K807" s="132">
        <v>-5000</v>
      </c>
    </row>
    <row r="808" spans="1:11" x14ac:dyDescent="0.25">
      <c r="A808" s="5" t="s">
        <v>412</v>
      </c>
      <c r="C808" s="181">
        <v>30112016</v>
      </c>
      <c r="D808" s="5" t="s">
        <v>219</v>
      </c>
      <c r="E808" s="133">
        <v>134</v>
      </c>
      <c r="F808" s="182">
        <v>42704</v>
      </c>
      <c r="G808" s="182">
        <v>42704</v>
      </c>
      <c r="H808" s="5" t="s">
        <v>621</v>
      </c>
      <c r="I808" s="132">
        <v>0</v>
      </c>
      <c r="J808" s="132">
        <v>5000</v>
      </c>
      <c r="K808" s="132">
        <v>-5000</v>
      </c>
    </row>
    <row r="809" spans="1:11" x14ac:dyDescent="0.25">
      <c r="A809" s="5" t="s">
        <v>412</v>
      </c>
      <c r="C809" s="181">
        <v>31102016</v>
      </c>
      <c r="D809" s="5" t="s">
        <v>219</v>
      </c>
      <c r="E809" s="133">
        <v>116</v>
      </c>
      <c r="F809" s="182">
        <v>42674</v>
      </c>
      <c r="G809" s="182">
        <v>42674</v>
      </c>
      <c r="H809" s="5" t="s">
        <v>621</v>
      </c>
      <c r="I809" s="132">
        <v>0</v>
      </c>
      <c r="J809" s="132">
        <v>5000</v>
      </c>
      <c r="K809" s="132">
        <v>-5000</v>
      </c>
    </row>
    <row r="810" spans="1:11" x14ac:dyDescent="0.25">
      <c r="A810" s="5" t="s">
        <v>412</v>
      </c>
      <c r="C810" s="181">
        <v>31122016</v>
      </c>
      <c r="D810" s="5" t="s">
        <v>219</v>
      </c>
      <c r="E810" s="133">
        <v>145</v>
      </c>
      <c r="F810" s="182">
        <v>42734</v>
      </c>
      <c r="G810" s="182">
        <v>42734</v>
      </c>
      <c r="H810" s="5" t="s">
        <v>621</v>
      </c>
      <c r="I810" s="132">
        <v>0</v>
      </c>
      <c r="J810" s="132">
        <v>5000</v>
      </c>
      <c r="K810" s="132">
        <v>-5000</v>
      </c>
    </row>
    <row r="812" spans="1:11" x14ac:dyDescent="0.25">
      <c r="I812" s="183">
        <v>0</v>
      </c>
      <c r="J812" s="183">
        <v>30000</v>
      </c>
      <c r="K812" s="183">
        <v>-30000</v>
      </c>
    </row>
    <row r="813" spans="1:11" x14ac:dyDescent="0.25">
      <c r="A813" s="174" t="s">
        <v>528</v>
      </c>
      <c r="C813" s="175" t="s">
        <v>529</v>
      </c>
    </row>
    <row r="815" spans="1:11" ht="15.75" thickBot="1" x14ac:dyDescent="0.3">
      <c r="A815" s="180" t="s">
        <v>404</v>
      </c>
      <c r="C815" s="180" t="s">
        <v>405</v>
      </c>
    </row>
    <row r="816" spans="1:11" ht="15.75" thickTop="1" x14ac:dyDescent="0.25"/>
    <row r="817" spans="1:11" x14ac:dyDescent="0.25">
      <c r="A817" s="4" t="s">
        <v>86</v>
      </c>
      <c r="B817" s="4" t="s">
        <v>406</v>
      </c>
      <c r="D817" s="4" t="s">
        <v>86</v>
      </c>
      <c r="E817" s="134" t="s">
        <v>406</v>
      </c>
      <c r="F817" s="134" t="s">
        <v>407</v>
      </c>
      <c r="G817" s="4" t="s">
        <v>408</v>
      </c>
      <c r="H817" s="4" t="s">
        <v>409</v>
      </c>
      <c r="I817" s="134" t="s">
        <v>410</v>
      </c>
      <c r="J817" s="134" t="s">
        <v>411</v>
      </c>
      <c r="K817" s="134" t="s">
        <v>393</v>
      </c>
    </row>
    <row r="819" spans="1:11" x14ac:dyDescent="0.25">
      <c r="A819" s="5" t="s">
        <v>412</v>
      </c>
      <c r="C819" s="181">
        <v>1</v>
      </c>
      <c r="D819" s="5" t="s">
        <v>108</v>
      </c>
      <c r="E819" s="133">
        <v>137</v>
      </c>
      <c r="F819" s="182">
        <v>42766</v>
      </c>
      <c r="G819" s="182">
        <v>42766</v>
      </c>
      <c r="H819" s="5" t="s">
        <v>622</v>
      </c>
      <c r="I819" s="132">
        <v>40000</v>
      </c>
      <c r="J819" s="132">
        <v>0</v>
      </c>
    </row>
    <row r="820" spans="1:11" x14ac:dyDescent="0.25">
      <c r="A820" s="5" t="s">
        <v>412</v>
      </c>
      <c r="C820" s="181">
        <v>1</v>
      </c>
      <c r="D820" s="5" t="s">
        <v>108</v>
      </c>
      <c r="E820" s="133">
        <v>138</v>
      </c>
      <c r="F820" s="182">
        <v>42766</v>
      </c>
      <c r="G820" s="182">
        <v>42766</v>
      </c>
      <c r="H820" s="5" t="s">
        <v>622</v>
      </c>
      <c r="I820" s="132">
        <v>20000</v>
      </c>
      <c r="J820" s="132">
        <v>0</v>
      </c>
      <c r="K820" s="132">
        <v>60000</v>
      </c>
    </row>
    <row r="822" spans="1:11" x14ac:dyDescent="0.25">
      <c r="I822" s="183">
        <v>60000</v>
      </c>
      <c r="J822" s="183">
        <v>0</v>
      </c>
      <c r="K822" s="183">
        <v>60000</v>
      </c>
    </row>
    <row r="823" spans="1:11" ht="15.75" thickBot="1" x14ac:dyDescent="0.3"/>
    <row r="824" spans="1:11" ht="15.75" thickTop="1" x14ac:dyDescent="0.25">
      <c r="I824" s="132">
        <v>195000</v>
      </c>
      <c r="J824" s="132">
        <v>195000</v>
      </c>
      <c r="K824" s="179">
        <v>0</v>
      </c>
    </row>
    <row r="826" spans="1:11" x14ac:dyDescent="0.25">
      <c r="A826" s="175" t="s">
        <v>623</v>
      </c>
    </row>
    <row r="828" spans="1:11" x14ac:dyDescent="0.25">
      <c r="K828" s="134"/>
    </row>
    <row r="829" spans="1:11" x14ac:dyDescent="0.25">
      <c r="A829" s="174" t="s">
        <v>222</v>
      </c>
      <c r="C829" s="175" t="s">
        <v>201</v>
      </c>
    </row>
    <row r="831" spans="1:11" ht="15.75" thickBot="1" x14ac:dyDescent="0.3">
      <c r="A831" s="180" t="s">
        <v>404</v>
      </c>
      <c r="C831" s="180" t="s">
        <v>405</v>
      </c>
    </row>
    <row r="832" spans="1:11" ht="15.75" thickTop="1" x14ac:dyDescent="0.25"/>
    <row r="833" spans="1:11" x14ac:dyDescent="0.25">
      <c r="A833" s="4" t="s">
        <v>86</v>
      </c>
      <c r="B833" s="4" t="s">
        <v>406</v>
      </c>
      <c r="D833" s="4" t="s">
        <v>86</v>
      </c>
      <c r="E833" s="134" t="s">
        <v>406</v>
      </c>
      <c r="F833" s="134" t="s">
        <v>407</v>
      </c>
      <c r="G833" s="4" t="s">
        <v>408</v>
      </c>
      <c r="H833" s="4" t="s">
        <v>409</v>
      </c>
      <c r="I833" s="134" t="s">
        <v>410</v>
      </c>
      <c r="J833" s="134" t="s">
        <v>411</v>
      </c>
      <c r="K833" s="134" t="s">
        <v>393</v>
      </c>
    </row>
    <row r="835" spans="1:11" x14ac:dyDescent="0.25">
      <c r="A835" s="5" t="s">
        <v>412</v>
      </c>
      <c r="C835" s="181">
        <v>201718</v>
      </c>
      <c r="D835" s="5" t="s">
        <v>108</v>
      </c>
      <c r="E835" s="133">
        <v>58</v>
      </c>
      <c r="F835" s="182">
        <v>42794</v>
      </c>
      <c r="H835" s="5" t="s">
        <v>624</v>
      </c>
      <c r="I835" s="132">
        <v>0</v>
      </c>
      <c r="J835" s="132">
        <v>832162</v>
      </c>
      <c r="K835" s="132">
        <v>-832162</v>
      </c>
    </row>
    <row r="836" spans="1:11" x14ac:dyDescent="0.25">
      <c r="A836" s="5" t="s">
        <v>412</v>
      </c>
      <c r="C836" s="181">
        <v>201719</v>
      </c>
      <c r="D836" s="5" t="s">
        <v>108</v>
      </c>
      <c r="E836" s="133">
        <v>57</v>
      </c>
      <c r="F836" s="182">
        <v>42794</v>
      </c>
      <c r="H836" s="5" t="s">
        <v>625</v>
      </c>
      <c r="I836" s="132">
        <v>0</v>
      </c>
      <c r="J836" s="132">
        <v>99613</v>
      </c>
      <c r="K836" s="132">
        <v>-99613</v>
      </c>
    </row>
    <row r="838" spans="1:11" x14ac:dyDescent="0.25">
      <c r="I838" s="183">
        <v>0</v>
      </c>
      <c r="J838" s="183">
        <v>931775</v>
      </c>
      <c r="K838" s="183">
        <v>-931775</v>
      </c>
    </row>
    <row r="839" spans="1:11" ht="15.75" thickBot="1" x14ac:dyDescent="0.3"/>
    <row r="840" spans="1:11" ht="15.75" thickTop="1" x14ac:dyDescent="0.25">
      <c r="I840" s="132">
        <v>0</v>
      </c>
      <c r="J840" s="132">
        <v>931775</v>
      </c>
      <c r="K840" s="179">
        <v>-931775</v>
      </c>
    </row>
    <row r="842" spans="1:11" x14ac:dyDescent="0.25">
      <c r="A842" s="175" t="s">
        <v>626</v>
      </c>
    </row>
    <row r="844" spans="1:11" x14ac:dyDescent="0.25">
      <c r="K844" s="134"/>
    </row>
    <row r="845" spans="1:11" x14ac:dyDescent="0.25">
      <c r="A845" s="174" t="s">
        <v>222</v>
      </c>
      <c r="C845" s="175" t="s">
        <v>201</v>
      </c>
    </row>
    <row r="847" spans="1:11" ht="15.75" thickBot="1" x14ac:dyDescent="0.3">
      <c r="A847" s="180" t="s">
        <v>404</v>
      </c>
      <c r="C847" s="180" t="s">
        <v>405</v>
      </c>
    </row>
    <row r="848" spans="1:11" ht="15.75" thickTop="1" x14ac:dyDescent="0.25"/>
    <row r="849" spans="1:11" x14ac:dyDescent="0.25">
      <c r="A849" s="4" t="s">
        <v>86</v>
      </c>
      <c r="B849" s="4" t="s">
        <v>406</v>
      </c>
      <c r="D849" s="4" t="s">
        <v>86</v>
      </c>
      <c r="E849" s="134" t="s">
        <v>406</v>
      </c>
      <c r="F849" s="134" t="s">
        <v>407</v>
      </c>
      <c r="G849" s="4" t="s">
        <v>408</v>
      </c>
      <c r="H849" s="4" t="s">
        <v>409</v>
      </c>
      <c r="I849" s="134" t="s">
        <v>410</v>
      </c>
      <c r="J849" s="134" t="s">
        <v>411</v>
      </c>
      <c r="K849" s="134" t="s">
        <v>393</v>
      </c>
    </row>
    <row r="851" spans="1:11" x14ac:dyDescent="0.25">
      <c r="A851" s="5" t="s">
        <v>412</v>
      </c>
      <c r="C851" s="181">
        <v>1</v>
      </c>
      <c r="D851" s="5" t="s">
        <v>219</v>
      </c>
      <c r="E851" s="133">
        <v>158</v>
      </c>
      <c r="F851" s="182">
        <v>42735</v>
      </c>
      <c r="G851" s="182">
        <v>42735</v>
      </c>
      <c r="H851" s="5" t="s">
        <v>223</v>
      </c>
      <c r="I851" s="132">
        <v>0</v>
      </c>
      <c r="J851" s="132">
        <v>197614</v>
      </c>
      <c r="K851" s="132">
        <v>-197614</v>
      </c>
    </row>
    <row r="852" spans="1:11" x14ac:dyDescent="0.25">
      <c r="A852" s="5" t="s">
        <v>412</v>
      </c>
      <c r="C852" s="181">
        <v>39</v>
      </c>
      <c r="D852" s="5" t="s">
        <v>219</v>
      </c>
      <c r="E852" s="133">
        <v>158</v>
      </c>
      <c r="F852" s="182">
        <v>42735</v>
      </c>
      <c r="G852" s="182">
        <v>42735</v>
      </c>
      <c r="H852" s="5" t="s">
        <v>627</v>
      </c>
      <c r="I852" s="132">
        <v>0</v>
      </c>
      <c r="J852" s="132">
        <v>51621</v>
      </c>
      <c r="K852" s="132">
        <v>-51621</v>
      </c>
    </row>
    <row r="854" spans="1:11" x14ac:dyDescent="0.25">
      <c r="I854" s="183">
        <v>0</v>
      </c>
      <c r="J854" s="183">
        <v>249235</v>
      </c>
      <c r="K854" s="183">
        <v>-249235</v>
      </c>
    </row>
    <row r="855" spans="1:11" x14ac:dyDescent="0.25">
      <c r="A855" s="174" t="s">
        <v>208</v>
      </c>
      <c r="C855" s="175" t="s">
        <v>202</v>
      </c>
    </row>
    <row r="857" spans="1:11" ht="15.75" thickBot="1" x14ac:dyDescent="0.3">
      <c r="A857" s="180" t="s">
        <v>404</v>
      </c>
      <c r="C857" s="180" t="s">
        <v>405</v>
      </c>
    </row>
    <row r="858" spans="1:11" ht="15.75" thickTop="1" x14ac:dyDescent="0.25"/>
    <row r="859" spans="1:11" x14ac:dyDescent="0.25">
      <c r="A859" s="4" t="s">
        <v>86</v>
      </c>
      <c r="B859" s="4" t="s">
        <v>406</v>
      </c>
      <c r="D859" s="4" t="s">
        <v>86</v>
      </c>
      <c r="E859" s="134" t="s">
        <v>406</v>
      </c>
      <c r="F859" s="134" t="s">
        <v>407</v>
      </c>
      <c r="G859" s="4" t="s">
        <v>408</v>
      </c>
      <c r="H859" s="4" t="s">
        <v>409</v>
      </c>
      <c r="I859" s="134" t="s">
        <v>410</v>
      </c>
      <c r="J859" s="134" t="s">
        <v>411</v>
      </c>
      <c r="K859" s="134" t="s">
        <v>393</v>
      </c>
    </row>
    <row r="861" spans="1:11" x14ac:dyDescent="0.25">
      <c r="A861" s="5" t="s">
        <v>412</v>
      </c>
      <c r="C861" s="181">
        <v>1</v>
      </c>
      <c r="D861" s="5" t="s">
        <v>219</v>
      </c>
      <c r="E861" s="133">
        <v>158</v>
      </c>
      <c r="F861" s="182">
        <v>42735</v>
      </c>
      <c r="G861" s="182">
        <v>42735</v>
      </c>
      <c r="H861" s="5" t="s">
        <v>224</v>
      </c>
      <c r="I861" s="132">
        <v>0</v>
      </c>
      <c r="J861" s="132">
        <v>7000000</v>
      </c>
      <c r="K861" s="132">
        <v>-7000000</v>
      </c>
    </row>
    <row r="863" spans="1:11" x14ac:dyDescent="0.25">
      <c r="I863" s="183">
        <v>0</v>
      </c>
      <c r="J863" s="183">
        <v>7000000</v>
      </c>
      <c r="K863" s="183">
        <v>-7000000</v>
      </c>
    </row>
    <row r="864" spans="1:11" x14ac:dyDescent="0.25">
      <c r="A864" s="174" t="s">
        <v>381</v>
      </c>
      <c r="C864" s="175" t="s">
        <v>444</v>
      </c>
    </row>
    <row r="866" spans="1:11" ht="15.75" thickBot="1" x14ac:dyDescent="0.3">
      <c r="A866" s="180" t="s">
        <v>404</v>
      </c>
      <c r="C866" s="180" t="s">
        <v>405</v>
      </c>
    </row>
    <row r="867" spans="1:11" ht="15.75" thickTop="1" x14ac:dyDescent="0.25"/>
    <row r="868" spans="1:11" x14ac:dyDescent="0.25">
      <c r="A868" s="4" t="s">
        <v>86</v>
      </c>
      <c r="B868" s="4" t="s">
        <v>406</v>
      </c>
      <c r="D868" s="4" t="s">
        <v>86</v>
      </c>
      <c r="E868" s="134" t="s">
        <v>406</v>
      </c>
      <c r="F868" s="134" t="s">
        <v>407</v>
      </c>
      <c r="G868" s="4" t="s">
        <v>408</v>
      </c>
      <c r="H868" s="4" t="s">
        <v>409</v>
      </c>
      <c r="I868" s="134" t="s">
        <v>410</v>
      </c>
      <c r="J868" s="134" t="s">
        <v>411</v>
      </c>
      <c r="K868" s="134" t="s">
        <v>393</v>
      </c>
    </row>
    <row r="870" spans="1:11" x14ac:dyDescent="0.25">
      <c r="A870" s="5" t="s">
        <v>412</v>
      </c>
      <c r="C870" s="181">
        <v>1</v>
      </c>
      <c r="D870" s="5" t="s">
        <v>219</v>
      </c>
      <c r="E870" s="133">
        <v>151</v>
      </c>
      <c r="F870" s="182">
        <v>42766</v>
      </c>
      <c r="H870" s="5" t="s">
        <v>444</v>
      </c>
      <c r="I870" s="132">
        <v>395979</v>
      </c>
      <c r="J870" s="132">
        <v>0</v>
      </c>
    </row>
    <row r="871" spans="1:11" x14ac:dyDescent="0.25">
      <c r="A871" s="5" t="s">
        <v>412</v>
      </c>
      <c r="C871" s="181">
        <v>1</v>
      </c>
      <c r="D871" s="5" t="s">
        <v>219</v>
      </c>
      <c r="E871" s="133">
        <v>69</v>
      </c>
      <c r="F871" s="182">
        <v>42794</v>
      </c>
      <c r="H871" s="5" t="s">
        <v>628</v>
      </c>
      <c r="I871" s="132">
        <v>51621</v>
      </c>
      <c r="J871" s="132">
        <v>0</v>
      </c>
    </row>
    <row r="872" spans="1:11" x14ac:dyDescent="0.25">
      <c r="A872" s="5" t="s">
        <v>412</v>
      </c>
      <c r="C872" s="181">
        <v>1</v>
      </c>
      <c r="D872" s="5" t="s">
        <v>219</v>
      </c>
      <c r="E872" s="133">
        <v>158</v>
      </c>
      <c r="F872" s="182">
        <v>42735</v>
      </c>
      <c r="G872" s="182">
        <v>42735</v>
      </c>
      <c r="H872" s="5" t="s">
        <v>444</v>
      </c>
      <c r="I872" s="132">
        <v>0</v>
      </c>
      <c r="J872" s="132">
        <v>395979</v>
      </c>
      <c r="K872" s="132">
        <v>51621</v>
      </c>
    </row>
    <row r="874" spans="1:11" x14ac:dyDescent="0.25">
      <c r="I874" s="183">
        <v>447600</v>
      </c>
      <c r="J874" s="183">
        <v>395979</v>
      </c>
      <c r="K874" s="183">
        <v>51621</v>
      </c>
    </row>
    <row r="875" spans="1:11" ht="15.75" thickBot="1" x14ac:dyDescent="0.3"/>
    <row r="876" spans="1:11" ht="15.75" thickTop="1" x14ac:dyDescent="0.25">
      <c r="I876" s="132">
        <v>447600</v>
      </c>
      <c r="J876" s="132">
        <v>7645214</v>
      </c>
      <c r="K876" s="179">
        <v>-7197614</v>
      </c>
    </row>
    <row r="878" spans="1:11" x14ac:dyDescent="0.25">
      <c r="A878" s="175" t="s">
        <v>629</v>
      </c>
    </row>
    <row r="880" spans="1:11" x14ac:dyDescent="0.25">
      <c r="C880" s="4" t="s">
        <v>392</v>
      </c>
      <c r="K880" s="134" t="s">
        <v>393</v>
      </c>
    </row>
    <row r="881" spans="1:11" x14ac:dyDescent="0.25">
      <c r="C881" s="5" t="s">
        <v>394</v>
      </c>
      <c r="K881" s="132">
        <v>-7769135</v>
      </c>
    </row>
    <row r="882" spans="1:11" ht="15.75" thickBot="1" x14ac:dyDescent="0.3"/>
    <row r="883" spans="1:11" ht="15.75" thickTop="1" x14ac:dyDescent="0.25">
      <c r="K883" s="179">
        <v>-7769135</v>
      </c>
    </row>
    <row r="885" spans="1:11" x14ac:dyDescent="0.25">
      <c r="A885" s="175" t="s">
        <v>630</v>
      </c>
    </row>
    <row r="887" spans="1:11" x14ac:dyDescent="0.25">
      <c r="C887" s="4" t="s">
        <v>392</v>
      </c>
      <c r="K887" s="134" t="s">
        <v>393</v>
      </c>
    </row>
    <row r="888" spans="1:11" x14ac:dyDescent="0.25">
      <c r="C888" s="5" t="s">
        <v>394</v>
      </c>
      <c r="K888" s="132">
        <v>-1942005</v>
      </c>
    </row>
    <row r="889" spans="1:11" ht="15.75" thickBot="1" x14ac:dyDescent="0.3"/>
    <row r="890" spans="1:11" ht="15.75" thickTop="1" x14ac:dyDescent="0.25">
      <c r="K890" s="179">
        <v>-1942005</v>
      </c>
    </row>
    <row r="892" spans="1:11" x14ac:dyDescent="0.25">
      <c r="A892" s="175" t="s">
        <v>631</v>
      </c>
    </row>
    <row r="894" spans="1:11" x14ac:dyDescent="0.25">
      <c r="C894" s="4" t="s">
        <v>392</v>
      </c>
      <c r="K894" s="134" t="s">
        <v>393</v>
      </c>
    </row>
    <row r="895" spans="1:11" x14ac:dyDescent="0.25">
      <c r="C895" s="5" t="s">
        <v>394</v>
      </c>
      <c r="K895" s="132">
        <v>-800522</v>
      </c>
    </row>
    <row r="896" spans="1:11" ht="15.75" thickBot="1" x14ac:dyDescent="0.3"/>
    <row r="897" spans="1:11" ht="15.75" thickTop="1" x14ac:dyDescent="0.25">
      <c r="K897" s="179">
        <v>-800522</v>
      </c>
    </row>
    <row r="899" spans="1:11" x14ac:dyDescent="0.25">
      <c r="A899" s="175" t="s">
        <v>632</v>
      </c>
    </row>
    <row r="901" spans="1:11" x14ac:dyDescent="0.25">
      <c r="C901" s="4" t="s">
        <v>392</v>
      </c>
      <c r="K901" s="134" t="s">
        <v>393</v>
      </c>
    </row>
    <row r="902" spans="1:11" x14ac:dyDescent="0.25">
      <c r="C902" s="5" t="s">
        <v>394</v>
      </c>
      <c r="K902" s="132">
        <v>-55487</v>
      </c>
    </row>
    <row r="903" spans="1:11" ht="15.75" thickBot="1" x14ac:dyDescent="0.3"/>
    <row r="904" spans="1:11" ht="15.75" thickTop="1" x14ac:dyDescent="0.25">
      <c r="K904" s="179">
        <v>-55487</v>
      </c>
    </row>
    <row r="906" spans="1:11" x14ac:dyDescent="0.25">
      <c r="A906" s="175" t="s">
        <v>633</v>
      </c>
    </row>
    <row r="908" spans="1:11" x14ac:dyDescent="0.25">
      <c r="C908" s="4" t="s">
        <v>392</v>
      </c>
      <c r="K908" s="134" t="s">
        <v>393</v>
      </c>
    </row>
    <row r="909" spans="1:11" x14ac:dyDescent="0.25">
      <c r="C909" s="5" t="s">
        <v>394</v>
      </c>
      <c r="K909" s="132">
        <v>-2414856190</v>
      </c>
    </row>
    <row r="910" spans="1:11" ht="15.75" thickBot="1" x14ac:dyDescent="0.3"/>
    <row r="911" spans="1:11" ht="15.75" thickTop="1" x14ac:dyDescent="0.25">
      <c r="K911" s="179">
        <v>-2414856190</v>
      </c>
    </row>
    <row r="913" spans="1:11" x14ac:dyDescent="0.25">
      <c r="A913" s="175" t="s">
        <v>634</v>
      </c>
    </row>
    <row r="915" spans="1:11" x14ac:dyDescent="0.25">
      <c r="C915" s="4" t="s">
        <v>392</v>
      </c>
      <c r="K915" s="134" t="s">
        <v>393</v>
      </c>
    </row>
    <row r="916" spans="1:11" x14ac:dyDescent="0.25">
      <c r="C916" s="5" t="s">
        <v>394</v>
      </c>
      <c r="K916" s="132">
        <v>-969602156</v>
      </c>
    </row>
    <row r="917" spans="1:11" ht="15.75" thickBot="1" x14ac:dyDescent="0.3"/>
    <row r="918" spans="1:11" ht="15.75" thickTop="1" x14ac:dyDescent="0.25">
      <c r="K918" s="179">
        <v>-969602156</v>
      </c>
    </row>
    <row r="920" spans="1:11" x14ac:dyDescent="0.25">
      <c r="A920" s="175" t="s">
        <v>635</v>
      </c>
    </row>
    <row r="922" spans="1:11" x14ac:dyDescent="0.25">
      <c r="C922" s="4" t="s">
        <v>392</v>
      </c>
      <c r="K922" s="134" t="s">
        <v>393</v>
      </c>
    </row>
    <row r="923" spans="1:11" x14ac:dyDescent="0.25">
      <c r="C923" s="5" t="s">
        <v>394</v>
      </c>
      <c r="K923" s="132">
        <v>1737117526</v>
      </c>
    </row>
    <row r="924" spans="1:11" ht="15.75" thickBot="1" x14ac:dyDescent="0.3"/>
    <row r="925" spans="1:11" ht="15.75" thickTop="1" x14ac:dyDescent="0.25">
      <c r="K925" s="179">
        <v>1737117526</v>
      </c>
    </row>
    <row r="927" spans="1:11" ht="18.75" x14ac:dyDescent="0.25">
      <c r="H927" s="184" t="s">
        <v>636</v>
      </c>
      <c r="K927" s="185">
        <v>1679335888</v>
      </c>
    </row>
    <row r="931" spans="8:11" ht="19.5" thickBot="1" x14ac:dyDescent="0.3">
      <c r="H931" s="184" t="s">
        <v>228</v>
      </c>
      <c r="K931" s="186">
        <v>973300874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7"/>
  <sheetViews>
    <sheetView workbookViewId="0">
      <selection activeCell="B6" sqref="B6"/>
    </sheetView>
  </sheetViews>
  <sheetFormatPr baseColWidth="10" defaultRowHeight="15" x14ac:dyDescent="0.25"/>
  <cols>
    <col min="1" max="1" width="33.7109375" bestFit="1" customWidth="1"/>
    <col min="3" max="3" width="5.42578125" customWidth="1"/>
    <col min="7" max="8" width="11.42578125" style="94"/>
    <col min="20" max="27" width="0" hidden="1" customWidth="1"/>
  </cols>
  <sheetData>
    <row r="1" spans="1:27" ht="30" x14ac:dyDescent="0.25">
      <c r="A1" s="119" t="s">
        <v>166</v>
      </c>
    </row>
    <row r="2" spans="1:27" x14ac:dyDescent="0.25">
      <c r="A2" s="88"/>
    </row>
    <row r="3" spans="1:27" x14ac:dyDescent="0.25">
      <c r="A3" s="120" t="str">
        <f>+BCE!C35</f>
        <v>AFP</v>
      </c>
      <c r="B3" s="121">
        <f>-106126-131991-361846-186959-254802-160783</f>
        <v>-1202507</v>
      </c>
    </row>
    <row r="4" spans="1:27" x14ac:dyDescent="0.25">
      <c r="A4" s="120" t="str">
        <f>+BCE!C36</f>
        <v>ISAPRE</v>
      </c>
      <c r="B4" s="121">
        <f>-63394-182953-104638</f>
        <v>-350985</v>
      </c>
      <c r="V4" t="s">
        <v>174</v>
      </c>
      <c r="Z4" t="s">
        <v>175</v>
      </c>
      <c r="AA4" t="s">
        <v>176</v>
      </c>
    </row>
    <row r="5" spans="1:27" x14ac:dyDescent="0.25">
      <c r="A5" s="120" t="str">
        <f>+BCE!C37</f>
        <v>FONASA</v>
      </c>
      <c r="B5" s="121">
        <v>-257591</v>
      </c>
      <c r="T5">
        <v>1139418</v>
      </c>
      <c r="U5">
        <f>+T5</f>
        <v>1139418</v>
      </c>
      <c r="V5">
        <v>153692</v>
      </c>
      <c r="W5" t="s">
        <v>170</v>
      </c>
      <c r="X5">
        <f>SUM(V5:V11)</f>
        <v>1132695</v>
      </c>
      <c r="Z5">
        <v>154937</v>
      </c>
      <c r="AA5">
        <f>+Z5-V5</f>
        <v>1245</v>
      </c>
    </row>
    <row r="6" spans="1:27" x14ac:dyDescent="0.25">
      <c r="A6" s="120" t="str">
        <f>+BCE!C38</f>
        <v>Mutual de Seguridad CCHC por pagar</v>
      </c>
      <c r="B6" s="121">
        <v>-106774</v>
      </c>
      <c r="T6">
        <v>65377</v>
      </c>
      <c r="U6">
        <f>+T6+T7+T9</f>
        <v>482886</v>
      </c>
      <c r="V6">
        <v>187489</v>
      </c>
      <c r="W6" t="s">
        <v>170</v>
      </c>
      <c r="X6">
        <f>SUM(V12:V15,V24,V18,V19)</f>
        <v>575040</v>
      </c>
      <c r="Y6">
        <f>151503+35986</f>
        <v>187489</v>
      </c>
      <c r="Z6">
        <f>152731+36220</f>
        <v>188951</v>
      </c>
      <c r="AA6">
        <f>+Z6-V6</f>
        <v>1462</v>
      </c>
    </row>
    <row r="7" spans="1:27" x14ac:dyDescent="0.25">
      <c r="A7" s="120" t="str">
        <f>+BCE!C39</f>
        <v>CCAF Los Andes por pagar</v>
      </c>
      <c r="B7" s="121">
        <v>-24148</v>
      </c>
      <c r="T7">
        <v>77427</v>
      </c>
      <c r="V7">
        <v>169490</v>
      </c>
      <c r="W7" t="s">
        <v>170</v>
      </c>
      <c r="Y7">
        <f>158840+10650</f>
        <v>169490</v>
      </c>
      <c r="Z7">
        <f>160127+10719</f>
        <v>170846</v>
      </c>
      <c r="AA7">
        <f>+Z7-V7</f>
        <v>1356</v>
      </c>
    </row>
    <row r="8" spans="1:27" x14ac:dyDescent="0.25">
      <c r="T8">
        <v>199647</v>
      </c>
      <c r="U8">
        <f>+T8</f>
        <v>199647</v>
      </c>
      <c r="V8">
        <v>80531</v>
      </c>
      <c r="W8" t="s">
        <v>170</v>
      </c>
      <c r="X8">
        <f>+V17</f>
        <v>100812</v>
      </c>
    </row>
    <row r="9" spans="1:27" ht="15.75" thickBot="1" x14ac:dyDescent="0.3">
      <c r="A9" s="89" t="s">
        <v>189</v>
      </c>
      <c r="B9" s="90">
        <f>SUM(B3:B8)</f>
        <v>-1942005</v>
      </c>
      <c r="T9">
        <v>340082</v>
      </c>
      <c r="V9">
        <v>40402</v>
      </c>
      <c r="W9" t="s">
        <v>170</v>
      </c>
      <c r="Y9">
        <f>32677+7725</f>
        <v>40402</v>
      </c>
      <c r="Z9">
        <f>32942+7775</f>
        <v>40717</v>
      </c>
      <c r="AA9">
        <f>+Z9-V9</f>
        <v>315</v>
      </c>
    </row>
    <row r="10" spans="1:27" x14ac:dyDescent="0.25">
      <c r="V10">
        <v>249213</v>
      </c>
      <c r="W10" t="s">
        <v>170</v>
      </c>
      <c r="Y10">
        <f>111809+28140</f>
        <v>139949</v>
      </c>
      <c r="Z10">
        <f>112715+28323</f>
        <v>141038</v>
      </c>
      <c r="AA10" s="91">
        <f>+Z10-V10</f>
        <v>-108175</v>
      </c>
    </row>
    <row r="11" spans="1:27" x14ac:dyDescent="0.25">
      <c r="A11" s="94"/>
      <c r="T11">
        <f>SUM(T5:T10)</f>
        <v>1821951</v>
      </c>
      <c r="U11">
        <f>SUM(U5:U10)</f>
        <v>1821951</v>
      </c>
      <c r="V11">
        <v>251878</v>
      </c>
      <c r="W11" t="s">
        <v>170</v>
      </c>
      <c r="X11">
        <f>SUM(X5:X10)</f>
        <v>1808547</v>
      </c>
      <c r="Y11">
        <f>372661+66815</f>
        <v>439476</v>
      </c>
      <c r="Z11">
        <f>375680+67249</f>
        <v>442929</v>
      </c>
      <c r="AA11" s="91">
        <f>+Z11-V11</f>
        <v>191051</v>
      </c>
    </row>
    <row r="12" spans="1:27" x14ac:dyDescent="0.25">
      <c r="V12" s="91">
        <v>64675</v>
      </c>
      <c r="W12" t="s">
        <v>169</v>
      </c>
      <c r="Z12">
        <v>65377</v>
      </c>
      <c r="AA12">
        <f>+Z12-V12</f>
        <v>702</v>
      </c>
    </row>
    <row r="13" spans="1:27" x14ac:dyDescent="0.25">
      <c r="V13" s="92"/>
    </row>
    <row r="14" spans="1:27" x14ac:dyDescent="0.25">
      <c r="T14">
        <v>58542</v>
      </c>
      <c r="V14" s="92">
        <f>178547-101952</f>
        <v>76595</v>
      </c>
      <c r="W14" t="s">
        <v>169</v>
      </c>
      <c r="Y14">
        <v>76595</v>
      </c>
      <c r="Z14">
        <v>77427</v>
      </c>
      <c r="AA14" s="92">
        <f>+Z14-V14</f>
        <v>832</v>
      </c>
    </row>
    <row r="15" spans="1:27" x14ac:dyDescent="0.25">
      <c r="T15">
        <f>+T11+T14</f>
        <v>1880493</v>
      </c>
      <c r="V15" s="91">
        <v>104638</v>
      </c>
      <c r="W15" t="s">
        <v>169</v>
      </c>
    </row>
    <row r="17" spans="2:27" x14ac:dyDescent="0.25">
      <c r="V17">
        <v>100812</v>
      </c>
      <c r="W17" t="s">
        <v>172</v>
      </c>
      <c r="Z17">
        <v>199647</v>
      </c>
      <c r="AA17">
        <f>+Z17-V17</f>
        <v>98835</v>
      </c>
    </row>
    <row r="18" spans="2:27" x14ac:dyDescent="0.25">
      <c r="V18">
        <v>298484</v>
      </c>
      <c r="W18" t="s">
        <v>173</v>
      </c>
      <c r="Z18">
        <v>340082</v>
      </c>
      <c r="AA18">
        <f>+Z18-V18</f>
        <v>41598</v>
      </c>
    </row>
    <row r="19" spans="2:27" x14ac:dyDescent="0.25">
      <c r="V19">
        <v>2665</v>
      </c>
      <c r="W19" t="s">
        <v>169</v>
      </c>
    </row>
    <row r="20" spans="2:27" x14ac:dyDescent="0.25">
      <c r="V20">
        <f>SUM(V5:V19)</f>
        <v>1780564</v>
      </c>
      <c r="W20" t="s">
        <v>177</v>
      </c>
      <c r="Z20">
        <f>SUM(Z5:Z19)</f>
        <v>1821951</v>
      </c>
    </row>
    <row r="21" spans="2:27" x14ac:dyDescent="0.25">
      <c r="V21">
        <f>+V20-T11</f>
        <v>-41387</v>
      </c>
    </row>
    <row r="24" spans="2:27" x14ac:dyDescent="0.25">
      <c r="V24">
        <v>27983</v>
      </c>
      <c r="W24" t="s">
        <v>171</v>
      </c>
    </row>
    <row r="26" spans="2:27" x14ac:dyDescent="0.25">
      <c r="B26" s="6"/>
    </row>
    <row r="27" spans="2:27" x14ac:dyDescent="0.25">
      <c r="B27" s="87"/>
    </row>
  </sheetData>
  <pageMargins left="0.7" right="0.7" top="0.75" bottom="0.75" header="0.3" footer="0.3"/>
  <pageSetup paperSize="12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K43:K44"/>
  <sheetViews>
    <sheetView workbookViewId="0"/>
  </sheetViews>
  <sheetFormatPr baseColWidth="10" defaultRowHeight="15" x14ac:dyDescent="0.25"/>
  <sheetData>
    <row r="43" spans="11:11" x14ac:dyDescent="0.25">
      <c r="K43" t="s">
        <v>206</v>
      </c>
    </row>
    <row r="44" spans="11:11" x14ac:dyDescent="0.25">
      <c r="K44">
        <v>55487</v>
      </c>
    </row>
  </sheetData>
  <pageMargins left="0.70866141732283472" right="0.70866141732283472" top="0.74803149606299213" bottom="0.74803149606299213" header="0.31496062992125984" footer="0.31496062992125984"/>
  <pageSetup paperSize="125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4</vt:i4>
      </vt:variant>
    </vt:vector>
  </HeadingPairs>
  <TitlesOfParts>
    <vt:vector size="16" baseType="lpstr">
      <vt:lpstr>BCE</vt:lpstr>
      <vt:lpstr>Analisis de Cuentas</vt:lpstr>
      <vt:lpstr>Apertura</vt:lpstr>
      <vt:lpstr>F29</vt:lpstr>
      <vt:lpstr>LMayor</vt:lpstr>
      <vt:lpstr>LDiario</vt:lpstr>
      <vt:lpstr>InvBce</vt:lpstr>
      <vt:lpstr>Cot prev</vt:lpstr>
      <vt:lpstr>LR</vt:lpstr>
      <vt:lpstr>LC</vt:lpstr>
      <vt:lpstr>LH</vt:lpstr>
      <vt:lpstr>Servel</vt:lpstr>
      <vt:lpstr>'Analisis de Cuentas'!Área_de_impresión</vt:lpstr>
      <vt:lpstr>Apertura!Área_de_impresión</vt:lpstr>
      <vt:lpstr>'Analisis de Cuentas'!Títulos_a_imprimir</vt:lpstr>
      <vt:lpstr>BCE!Títulos_a_imprimir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2017-03-10T16:40:19Z</dcterms:modified>
</cp:coreProperties>
</file>